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urca\Documents\ozel\satis\yeni_yönetmelige_gore_hesaplar(sifreli)\zemin_tasima_gucu\"/>
    </mc:Choice>
  </mc:AlternateContent>
  <xr:revisionPtr revIDLastSave="0" documentId="13_ncr:1_{3F536E4F-2650-4856-8264-2C86A9B3069D}" xr6:coauthVersionLast="46" xr6:coauthVersionMax="46" xr10:uidLastSave="{00000000-0000-0000-0000-000000000000}"/>
  <bookViews>
    <workbookView xWindow="-120" yWindow="-120" windowWidth="29040" windowHeight="15840" xr2:uid="{0D2C3721-5101-4F04-AC13-43FF7081572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7" i="1" l="1"/>
  <c r="Y97" i="1"/>
  <c r="Y101" i="1"/>
  <c r="AB46" i="1"/>
  <c r="N109" i="1"/>
  <c r="Y65" i="1"/>
  <c r="N73" i="1" s="1"/>
  <c r="N54" i="1"/>
  <c r="Y24" i="1"/>
  <c r="R35" i="1"/>
  <c r="AG15" i="1"/>
  <c r="AD15" i="1"/>
  <c r="AJ15" i="1" l="1"/>
  <c r="D98" i="1" s="1"/>
  <c r="I102" i="1" s="1"/>
  <c r="Q109" i="1" s="1"/>
  <c r="U109" i="1" s="1"/>
  <c r="N110" i="1" s="1"/>
  <c r="Q54" i="1" l="1"/>
  <c r="U54" i="1" s="1"/>
  <c r="N55" i="1" s="1"/>
  <c r="V24" i="1"/>
  <c r="K43" i="1" s="1"/>
  <c r="K62" i="1"/>
  <c r="U35" i="1"/>
  <c r="Y35" i="1" s="1"/>
  <c r="M36" i="1" s="1"/>
  <c r="Q73" i="1"/>
  <c r="U73" i="1" s="1"/>
  <c r="N74" i="1" s="1"/>
  <c r="S91" i="1" s="1"/>
  <c r="Z91" i="1" s="1"/>
</calcChain>
</file>

<file path=xl/sharedStrings.xml><?xml version="1.0" encoding="utf-8"?>
<sst xmlns="http://schemas.openxmlformats.org/spreadsheetml/2006/main" count="90" uniqueCount="53">
  <si>
    <t>mm</t>
  </si>
  <si>
    <t>2 * r =</t>
  </si>
  <si>
    <t>h =</t>
  </si>
  <si>
    <t>hacim</t>
  </si>
  <si>
    <t>V =</t>
  </si>
  <si>
    <r>
      <t xml:space="preserve">V = </t>
    </r>
    <r>
      <rPr>
        <sz val="8"/>
        <color theme="1"/>
        <rFont val="Symbol"/>
        <family val="1"/>
        <charset val="2"/>
      </rPr>
      <t>p</t>
    </r>
    <r>
      <rPr>
        <sz val="8"/>
        <color theme="1"/>
        <rFont val="Arial"/>
        <family val="2"/>
        <charset val="162"/>
      </rPr>
      <t xml:space="preserve"> * r² * h</t>
    </r>
  </si>
  <si>
    <t>² *</t>
  </si>
  <si>
    <r>
      <t xml:space="preserve">V =   </t>
    </r>
    <r>
      <rPr>
        <sz val="8"/>
        <color theme="1"/>
        <rFont val="Symbol"/>
        <family val="1"/>
        <charset val="2"/>
      </rPr>
      <t>p</t>
    </r>
    <r>
      <rPr>
        <sz val="8"/>
        <color theme="1"/>
        <rFont val="Arial"/>
        <family val="2"/>
        <charset val="162"/>
      </rPr>
      <t xml:space="preserve"> *</t>
    </r>
  </si>
  <si>
    <t>=</t>
  </si>
  <si>
    <t>mm3</t>
  </si>
  <si>
    <t>zeminden alınan standart numune</t>
  </si>
  <si>
    <t>dane</t>
  </si>
  <si>
    <t>su</t>
  </si>
  <si>
    <t>hava</t>
  </si>
  <si>
    <t>Doğal zemin</t>
  </si>
  <si>
    <t>doğal zemin ağırlığı</t>
  </si>
  <si>
    <t>N</t>
  </si>
  <si>
    <t>Wtüm =</t>
  </si>
  <si>
    <r>
      <rPr>
        <sz val="8"/>
        <color theme="1"/>
        <rFont val="Symbol"/>
        <family val="1"/>
        <charset val="2"/>
      </rPr>
      <t>g</t>
    </r>
    <r>
      <rPr>
        <sz val="8"/>
        <color theme="1"/>
        <rFont val="Arial"/>
        <family val="2"/>
        <charset val="162"/>
      </rPr>
      <t xml:space="preserve"> = Wtüm / Vtüm</t>
    </r>
    <r>
      <rPr>
        <sz val="8"/>
        <color theme="1"/>
        <rFont val="Arial"/>
        <family val="1"/>
        <charset val="2"/>
      </rPr>
      <t xml:space="preserve"> =</t>
    </r>
  </si>
  <si>
    <t xml:space="preserve"> /</t>
  </si>
  <si>
    <t>N/mm3</t>
  </si>
  <si>
    <r>
      <rPr>
        <sz val="8"/>
        <color theme="1"/>
        <rFont val="Symbol"/>
        <family val="1"/>
        <charset val="2"/>
      </rPr>
      <t>g</t>
    </r>
    <r>
      <rPr>
        <sz val="8"/>
        <color theme="1"/>
        <rFont val="Arial"/>
        <family val="2"/>
        <charset val="162"/>
      </rPr>
      <t xml:space="preserve"> =</t>
    </r>
  </si>
  <si>
    <t>KN/m3</t>
  </si>
  <si>
    <t>Kuru zemin</t>
  </si>
  <si>
    <t>Wsu + Whava = 0</t>
  </si>
  <si>
    <t>W tüm =</t>
  </si>
  <si>
    <t>Wdane =</t>
  </si>
  <si>
    <r>
      <rPr>
        <sz val="8"/>
        <color theme="1"/>
        <rFont val="Symbol"/>
        <family val="1"/>
        <charset val="2"/>
      </rPr>
      <t>g</t>
    </r>
    <r>
      <rPr>
        <sz val="8"/>
        <color theme="1"/>
        <rFont val="Arial"/>
        <family val="2"/>
        <charset val="162"/>
      </rPr>
      <t>k = Wkuru(dane) / Vtüm</t>
    </r>
  </si>
  <si>
    <r>
      <rPr>
        <sz val="8"/>
        <color theme="1"/>
        <rFont val="Symbol"/>
        <family val="1"/>
        <charset val="2"/>
      </rPr>
      <t>g</t>
    </r>
    <r>
      <rPr>
        <sz val="8"/>
        <color theme="1"/>
        <rFont val="Arial"/>
        <family val="2"/>
        <charset val="162"/>
      </rPr>
      <t>k =</t>
    </r>
  </si>
  <si>
    <t>(doğal zemin birim hacim ağırlığı)</t>
  </si>
  <si>
    <t>(kuru zemin birim hacim ağırlığı)</t>
  </si>
  <si>
    <t>Doygun zemin</t>
  </si>
  <si>
    <t>Wsu =</t>
  </si>
  <si>
    <r>
      <rPr>
        <sz val="8"/>
        <color theme="1"/>
        <rFont val="Symbol"/>
        <family val="1"/>
        <charset val="2"/>
      </rPr>
      <t>g</t>
    </r>
    <r>
      <rPr>
        <sz val="8"/>
        <color theme="1"/>
        <rFont val="Arial"/>
        <family val="2"/>
        <charset val="162"/>
      </rPr>
      <t>d =</t>
    </r>
  </si>
  <si>
    <t>(doygun zemin birim hacim ağırlığı)</t>
  </si>
  <si>
    <t>YASS = yeraltı su seviyesi</t>
  </si>
  <si>
    <t>YASS</t>
  </si>
  <si>
    <t>Vb =</t>
  </si>
  <si>
    <t>Vdane =</t>
  </si>
  <si>
    <r>
      <rPr>
        <sz val="8"/>
        <color theme="1"/>
        <rFont val="Symbol"/>
        <family val="1"/>
        <charset val="2"/>
      </rPr>
      <t>g</t>
    </r>
    <r>
      <rPr>
        <sz val="8"/>
        <color theme="1"/>
        <rFont val="Arial"/>
        <family val="2"/>
        <charset val="162"/>
      </rPr>
      <t>d = Wdoygun / Vtüm</t>
    </r>
  </si>
  <si>
    <r>
      <rPr>
        <sz val="8"/>
        <color theme="1"/>
        <rFont val="Symbol"/>
        <family val="1"/>
        <charset val="2"/>
      </rPr>
      <t>g</t>
    </r>
    <r>
      <rPr>
        <sz val="8"/>
        <color theme="1"/>
        <rFont val="Arial"/>
        <family val="2"/>
        <charset val="162"/>
      </rPr>
      <t>s = Wdane / Vdane</t>
    </r>
  </si>
  <si>
    <r>
      <rPr>
        <sz val="8"/>
        <color theme="1"/>
        <rFont val="Symbol"/>
        <family val="1"/>
        <charset val="2"/>
      </rPr>
      <t>g</t>
    </r>
    <r>
      <rPr>
        <sz val="8"/>
        <color theme="1"/>
        <rFont val="Arial"/>
        <family val="2"/>
        <charset val="162"/>
      </rPr>
      <t>s =</t>
    </r>
  </si>
  <si>
    <t>(dane birim hacim ağırlığı)</t>
  </si>
  <si>
    <t>Wsu</t>
  </si>
  <si>
    <t>Wdane</t>
  </si>
  <si>
    <r>
      <rPr>
        <sz val="8"/>
        <color theme="1"/>
        <rFont val="Symbol"/>
        <family val="1"/>
        <charset val="2"/>
      </rPr>
      <t>g</t>
    </r>
    <r>
      <rPr>
        <sz val="8"/>
        <color theme="1"/>
        <rFont val="Arial"/>
        <family val="2"/>
        <charset val="162"/>
      </rPr>
      <t xml:space="preserve">' = </t>
    </r>
    <r>
      <rPr>
        <sz val="8"/>
        <color theme="1"/>
        <rFont val="Symbol"/>
        <family val="1"/>
        <charset val="2"/>
      </rPr>
      <t>g</t>
    </r>
    <r>
      <rPr>
        <sz val="8"/>
        <color theme="1"/>
        <rFont val="Arial"/>
        <family val="2"/>
        <charset val="162"/>
      </rPr>
      <t xml:space="preserve">d - </t>
    </r>
    <r>
      <rPr>
        <sz val="8"/>
        <color theme="1"/>
        <rFont val="Symbol"/>
        <family val="1"/>
        <charset val="2"/>
      </rPr>
      <t>g</t>
    </r>
    <r>
      <rPr>
        <sz val="8"/>
        <color theme="1"/>
        <rFont val="Arial"/>
        <family val="2"/>
        <charset val="162"/>
      </rPr>
      <t>su =</t>
    </r>
  </si>
  <si>
    <t>-</t>
  </si>
  <si>
    <t>YASS var. Batık zemin durumu</t>
  </si>
  <si>
    <t>(batık birim hacim ağırlığı)</t>
  </si>
  <si>
    <t>Dikkat sadece sarı hücrelere data girilecek.</t>
  </si>
  <si>
    <r>
      <rPr>
        <b/>
        <sz val="12"/>
        <color theme="7" tint="-0.499984740745262"/>
        <rFont val="Arial"/>
        <family val="2"/>
        <charset val="162"/>
      </rPr>
      <t>ZEMİN BİRİM HACİM AĞIRLIKLARI HESABI</t>
    </r>
    <r>
      <rPr>
        <b/>
        <sz val="8"/>
        <color theme="7" tint="-0.499984740745262"/>
        <rFont val="Arial"/>
        <family val="2"/>
        <charset val="162"/>
      </rPr>
      <t xml:space="preserve">
( inş.müh. Gürcan BERBEROĞLU tel: 0532 366 02 04   www.betoncelik.com )                                                                                                                                                                     </t>
    </r>
  </si>
  <si>
    <t>Piknometre cam şişeler kullanılarak dane birim hacim ağırlığı tayini</t>
  </si>
  <si>
    <t>Bu hesap Prof.Dr.Adem Doğangün "Deprem-Zemin ve Depreme Dayanıklı Yapı Tasarımı" adlı kitap esas alınmıştır.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</si>
</sst>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8"/>
      <color theme="1"/>
      <name val="Arial"/>
      <family val="2"/>
      <charset val="162"/>
    </font>
    <font>
      <sz val="8"/>
      <color theme="1"/>
      <name val="Symbol"/>
      <family val="1"/>
      <charset val="2"/>
    </font>
    <font>
      <sz val="8"/>
      <color theme="1"/>
      <name val="Arial"/>
      <family val="1"/>
      <charset val="2"/>
    </font>
    <font>
      <b/>
      <i/>
      <u/>
      <sz val="8"/>
      <color theme="1"/>
      <name val="Arial"/>
      <family val="2"/>
      <charset val="162"/>
    </font>
    <font>
      <b/>
      <sz val="8"/>
      <color rgb="FFFF0000"/>
      <name val="Arial"/>
      <family val="2"/>
      <charset val="162"/>
    </font>
    <font>
      <b/>
      <sz val="8"/>
      <color theme="7" tint="-0.499984740745262"/>
      <name val="Arial"/>
      <family val="2"/>
      <charset val="162"/>
    </font>
    <font>
      <b/>
      <sz val="12"/>
      <color theme="7" tint="-0.499984740745262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0" fillId="0" borderId="4" xfId="0" applyBorder="1" applyAlignment="1" applyProtection="1">
      <alignment vertical="center"/>
      <protection hidden="1"/>
    </xf>
    <xf numFmtId="0" fontId="0" fillId="0" borderId="5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center" textRotation="90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0" fillId="0" borderId="6" xfId="0" applyBorder="1" applyAlignment="1" applyProtection="1">
      <alignment vertical="center"/>
      <protection hidden="1"/>
    </xf>
    <xf numFmtId="0" fontId="0" fillId="0" borderId="7" xfId="0" applyBorder="1" applyAlignment="1" applyProtection="1">
      <alignment vertical="center"/>
      <protection hidden="1"/>
    </xf>
    <xf numFmtId="0" fontId="0" fillId="0" borderId="8" xfId="0" applyBorder="1" applyAlignment="1" applyProtection="1">
      <alignment vertical="center"/>
      <protection hidden="1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center" vertical="center" textRotation="90"/>
      <protection locked="0"/>
    </xf>
    <xf numFmtId="0" fontId="0" fillId="0" borderId="0" xfId="0" applyBorder="1" applyAlignment="1" applyProtection="1">
      <alignment horizontal="center" vertical="center" textRotation="90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5" fillId="3" borderId="1" xfId="0" applyFont="1" applyFill="1" applyBorder="1" applyAlignment="1" applyProtection="1">
      <alignment horizontal="center" vertical="center" wrapText="1"/>
      <protection hidden="1"/>
    </xf>
    <xf numFmtId="0" fontId="5" fillId="3" borderId="2" xfId="0" applyFont="1" applyFill="1" applyBorder="1" applyAlignment="1" applyProtection="1">
      <alignment horizontal="center" vertical="center"/>
      <protection hidden="1"/>
    </xf>
    <xf numFmtId="0" fontId="5" fillId="3" borderId="3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66675</xdr:colOff>
      <xdr:row>20</xdr:row>
      <xdr:rowOff>28575</xdr:rowOff>
    </xdr:from>
    <xdr:to>
      <xdr:col>26</xdr:col>
      <xdr:colOff>76200</xdr:colOff>
      <xdr:row>32</xdr:row>
      <xdr:rowOff>0</xdr:rowOff>
    </xdr:to>
    <xdr:grpSp>
      <xdr:nvGrpSpPr>
        <xdr:cNvPr id="132" name="Group 131">
          <a:extLst>
            <a:ext uri="{FF2B5EF4-FFF2-40B4-BE49-F238E27FC236}">
              <a16:creationId xmlns:a16="http://schemas.microsoft.com/office/drawing/2014/main" id="{36DF77A8-486A-43E1-ADF9-DF416CCEE082}"/>
            </a:ext>
          </a:extLst>
        </xdr:cNvPr>
        <xdr:cNvGrpSpPr/>
      </xdr:nvGrpSpPr>
      <xdr:grpSpPr>
        <a:xfrm>
          <a:off x="1847850" y="3457575"/>
          <a:ext cx="2438400" cy="1685925"/>
          <a:chOff x="4276725" y="3314700"/>
          <a:chExt cx="2438400" cy="1685925"/>
        </a:xfrm>
      </xdr:grpSpPr>
      <xdr:sp macro="" textlink="">
        <xdr:nvSpPr>
          <xdr:cNvPr id="33" name="Flowchart: Magnetic Disk 32">
            <a:extLst>
              <a:ext uri="{FF2B5EF4-FFF2-40B4-BE49-F238E27FC236}">
                <a16:creationId xmlns:a16="http://schemas.microsoft.com/office/drawing/2014/main" id="{B41C6834-9BCA-486E-B61E-B522FA056E32}"/>
              </a:ext>
            </a:extLst>
          </xdr:cNvPr>
          <xdr:cNvSpPr/>
        </xdr:nvSpPr>
        <xdr:spPr>
          <a:xfrm>
            <a:off x="4610100" y="3314700"/>
            <a:ext cx="1057274" cy="1685925"/>
          </a:xfrm>
          <a:prstGeom prst="flowChartMagneticDisk">
            <a:avLst/>
          </a:prstGeom>
          <a:blipFill>
            <a:blip xmlns:r="http://schemas.openxmlformats.org/officeDocument/2006/relationships" r:embed="rId1"/>
            <a:tile tx="0" ty="0" sx="100000" sy="100000" flip="none" algn="tl"/>
          </a:blip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30" name="Flowchart: Magnetic Disk 29">
            <a:extLst>
              <a:ext uri="{FF2B5EF4-FFF2-40B4-BE49-F238E27FC236}">
                <a16:creationId xmlns:a16="http://schemas.microsoft.com/office/drawing/2014/main" id="{396F634D-BED1-4D62-9455-AE5BF9733303}"/>
              </a:ext>
            </a:extLst>
          </xdr:cNvPr>
          <xdr:cNvSpPr/>
        </xdr:nvSpPr>
        <xdr:spPr>
          <a:xfrm>
            <a:off x="4610100" y="3314700"/>
            <a:ext cx="1057274" cy="457200"/>
          </a:xfrm>
          <a:prstGeom prst="flowChartMagneticDisk">
            <a:avLst/>
          </a:prstGeom>
          <a:solidFill>
            <a:schemeClr val="bg1">
              <a:lumMod val="85000"/>
            </a:schemeClr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32" name="Flowchart: Magnetic Disk 31">
            <a:extLst>
              <a:ext uri="{FF2B5EF4-FFF2-40B4-BE49-F238E27FC236}">
                <a16:creationId xmlns:a16="http://schemas.microsoft.com/office/drawing/2014/main" id="{C62E7241-E218-499C-86BF-C93D2B114439}"/>
              </a:ext>
            </a:extLst>
          </xdr:cNvPr>
          <xdr:cNvSpPr/>
        </xdr:nvSpPr>
        <xdr:spPr>
          <a:xfrm>
            <a:off x="4610100" y="3562350"/>
            <a:ext cx="1057274" cy="762000"/>
          </a:xfrm>
          <a:prstGeom prst="flowChartMagneticDisk">
            <a:avLst/>
          </a:prstGeom>
          <a:solidFill>
            <a:schemeClr val="accent1">
              <a:lumMod val="60000"/>
              <a:lumOff val="40000"/>
            </a:schemeClr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cxnSp macro="">
        <xdr:nvCxnSpPr>
          <xdr:cNvPr id="37" name="Straight Arrow Connector 36">
            <a:extLst>
              <a:ext uri="{FF2B5EF4-FFF2-40B4-BE49-F238E27FC236}">
                <a16:creationId xmlns:a16="http://schemas.microsoft.com/office/drawing/2014/main" id="{C40F51F0-C08E-4033-9A3F-7EFA3F759C57}"/>
              </a:ext>
            </a:extLst>
          </xdr:cNvPr>
          <xdr:cNvCxnSpPr/>
        </xdr:nvCxnSpPr>
        <xdr:spPr>
          <a:xfrm>
            <a:off x="4276725" y="3505200"/>
            <a:ext cx="466725" cy="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8" name="Straight Arrow Connector 37">
            <a:extLst>
              <a:ext uri="{FF2B5EF4-FFF2-40B4-BE49-F238E27FC236}">
                <a16:creationId xmlns:a16="http://schemas.microsoft.com/office/drawing/2014/main" id="{AA2AA364-A360-4928-81D3-09B68CA5AB68}"/>
              </a:ext>
            </a:extLst>
          </xdr:cNvPr>
          <xdr:cNvCxnSpPr/>
        </xdr:nvCxnSpPr>
        <xdr:spPr>
          <a:xfrm>
            <a:off x="4314825" y="4000500"/>
            <a:ext cx="466725" cy="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9" name="Straight Arrow Connector 38">
            <a:extLst>
              <a:ext uri="{FF2B5EF4-FFF2-40B4-BE49-F238E27FC236}">
                <a16:creationId xmlns:a16="http://schemas.microsoft.com/office/drawing/2014/main" id="{01B5DC4A-C9C2-44D4-B38C-6E99C1F7C418}"/>
              </a:ext>
            </a:extLst>
          </xdr:cNvPr>
          <xdr:cNvCxnSpPr/>
        </xdr:nvCxnSpPr>
        <xdr:spPr>
          <a:xfrm>
            <a:off x="4333875" y="4543425"/>
            <a:ext cx="466725" cy="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2" name="Straight Arrow Connector 41">
            <a:extLst>
              <a:ext uri="{FF2B5EF4-FFF2-40B4-BE49-F238E27FC236}">
                <a16:creationId xmlns:a16="http://schemas.microsoft.com/office/drawing/2014/main" id="{8C6B51D0-33BF-42E9-A287-97A70E0B4793}"/>
              </a:ext>
            </a:extLst>
          </xdr:cNvPr>
          <xdr:cNvCxnSpPr/>
        </xdr:nvCxnSpPr>
        <xdr:spPr>
          <a:xfrm>
            <a:off x="5991225" y="3390900"/>
            <a:ext cx="0" cy="1333500"/>
          </a:xfrm>
          <a:prstGeom prst="straightConnector1">
            <a:avLst/>
          </a:prstGeom>
          <a:ln>
            <a:headEnd type="triangle"/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5" name="Straight Connector 44">
            <a:extLst>
              <a:ext uri="{FF2B5EF4-FFF2-40B4-BE49-F238E27FC236}">
                <a16:creationId xmlns:a16="http://schemas.microsoft.com/office/drawing/2014/main" id="{0366E3F2-FB57-47E8-80FB-3C8A912FB57B}"/>
              </a:ext>
            </a:extLst>
          </xdr:cNvPr>
          <xdr:cNvCxnSpPr/>
        </xdr:nvCxnSpPr>
        <xdr:spPr>
          <a:xfrm>
            <a:off x="5715000" y="3381375"/>
            <a:ext cx="89535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7" name="Straight Connector 46">
            <a:extLst>
              <a:ext uri="{FF2B5EF4-FFF2-40B4-BE49-F238E27FC236}">
                <a16:creationId xmlns:a16="http://schemas.microsoft.com/office/drawing/2014/main" id="{043C584A-96D9-4AD0-9673-5BDFA0AD95EB}"/>
              </a:ext>
            </a:extLst>
          </xdr:cNvPr>
          <xdr:cNvCxnSpPr/>
        </xdr:nvCxnSpPr>
        <xdr:spPr>
          <a:xfrm>
            <a:off x="5724525" y="4714875"/>
            <a:ext cx="9906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0" name="Straight Arrow Connector 59">
            <a:extLst>
              <a:ext uri="{FF2B5EF4-FFF2-40B4-BE49-F238E27FC236}">
                <a16:creationId xmlns:a16="http://schemas.microsoft.com/office/drawing/2014/main" id="{CF0981B3-596F-4A55-8459-75BB2BD17E00}"/>
              </a:ext>
            </a:extLst>
          </xdr:cNvPr>
          <xdr:cNvCxnSpPr/>
        </xdr:nvCxnSpPr>
        <xdr:spPr>
          <a:xfrm>
            <a:off x="6477000" y="3381375"/>
            <a:ext cx="0" cy="1333500"/>
          </a:xfrm>
          <a:prstGeom prst="straightConnector1">
            <a:avLst/>
          </a:prstGeom>
          <a:ln>
            <a:headEnd type="triangle"/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9</xdr:col>
      <xdr:colOff>123825</xdr:colOff>
      <xdr:row>39</xdr:row>
      <xdr:rowOff>28575</xdr:rowOff>
    </xdr:from>
    <xdr:to>
      <xdr:col>27</xdr:col>
      <xdr:colOff>142875</xdr:colOff>
      <xdr:row>51</xdr:row>
      <xdr:rowOff>0</xdr:rowOff>
    </xdr:to>
    <xdr:grpSp>
      <xdr:nvGrpSpPr>
        <xdr:cNvPr id="133" name="Group 132">
          <a:extLst>
            <a:ext uri="{FF2B5EF4-FFF2-40B4-BE49-F238E27FC236}">
              <a16:creationId xmlns:a16="http://schemas.microsoft.com/office/drawing/2014/main" id="{6C0632C1-9113-4ACC-8C2C-801C25058C92}"/>
            </a:ext>
          </a:extLst>
        </xdr:cNvPr>
        <xdr:cNvGrpSpPr/>
      </xdr:nvGrpSpPr>
      <xdr:grpSpPr>
        <a:xfrm>
          <a:off x="1581150" y="6172200"/>
          <a:ext cx="2933700" cy="1685925"/>
          <a:chOff x="4010025" y="6029325"/>
          <a:chExt cx="2933700" cy="1685925"/>
        </a:xfrm>
      </xdr:grpSpPr>
      <xdr:sp macro="" textlink="">
        <xdr:nvSpPr>
          <xdr:cNvPr id="48" name="Flowchart: Magnetic Disk 47">
            <a:extLst>
              <a:ext uri="{FF2B5EF4-FFF2-40B4-BE49-F238E27FC236}">
                <a16:creationId xmlns:a16="http://schemas.microsoft.com/office/drawing/2014/main" id="{4F85F15D-57B5-4845-8BD2-077F22A2BFAF}"/>
              </a:ext>
            </a:extLst>
          </xdr:cNvPr>
          <xdr:cNvSpPr/>
        </xdr:nvSpPr>
        <xdr:spPr>
          <a:xfrm>
            <a:off x="4610100" y="6029325"/>
            <a:ext cx="1057274" cy="1685925"/>
          </a:xfrm>
          <a:prstGeom prst="flowChartMagneticDisk">
            <a:avLst/>
          </a:prstGeom>
          <a:blipFill>
            <a:blip xmlns:r="http://schemas.openxmlformats.org/officeDocument/2006/relationships" r:embed="rId1"/>
            <a:tile tx="0" ty="0" sx="100000" sy="100000" flip="none" algn="tl"/>
          </a:blip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49" name="Flowchart: Magnetic Disk 48">
            <a:extLst>
              <a:ext uri="{FF2B5EF4-FFF2-40B4-BE49-F238E27FC236}">
                <a16:creationId xmlns:a16="http://schemas.microsoft.com/office/drawing/2014/main" id="{A708FDDC-FE74-49A0-93B7-1EB5D504BAA8}"/>
              </a:ext>
            </a:extLst>
          </xdr:cNvPr>
          <xdr:cNvSpPr/>
        </xdr:nvSpPr>
        <xdr:spPr>
          <a:xfrm>
            <a:off x="4610100" y="6029325"/>
            <a:ext cx="1057274" cy="647700"/>
          </a:xfrm>
          <a:prstGeom prst="flowChartMagneticDisk">
            <a:avLst/>
          </a:prstGeom>
          <a:solidFill>
            <a:schemeClr val="bg1">
              <a:lumMod val="85000"/>
            </a:schemeClr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cxnSp macro="">
        <xdr:nvCxnSpPr>
          <xdr:cNvPr id="54" name="Straight Arrow Connector 53">
            <a:extLst>
              <a:ext uri="{FF2B5EF4-FFF2-40B4-BE49-F238E27FC236}">
                <a16:creationId xmlns:a16="http://schemas.microsoft.com/office/drawing/2014/main" id="{4B30BDBC-8207-41FC-B9DB-FBA59A0395CC}"/>
              </a:ext>
            </a:extLst>
          </xdr:cNvPr>
          <xdr:cNvCxnSpPr/>
        </xdr:nvCxnSpPr>
        <xdr:spPr>
          <a:xfrm>
            <a:off x="4210050" y="6138863"/>
            <a:ext cx="0" cy="1333500"/>
          </a:xfrm>
          <a:prstGeom prst="straightConnector1">
            <a:avLst/>
          </a:prstGeom>
          <a:ln>
            <a:headEnd type="triangle"/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5" name="Straight Connector 54">
            <a:extLst>
              <a:ext uri="{FF2B5EF4-FFF2-40B4-BE49-F238E27FC236}">
                <a16:creationId xmlns:a16="http://schemas.microsoft.com/office/drawing/2014/main" id="{EC41E9D3-FD5E-4D69-84B4-2FC460674585}"/>
              </a:ext>
            </a:extLst>
          </xdr:cNvPr>
          <xdr:cNvCxnSpPr/>
        </xdr:nvCxnSpPr>
        <xdr:spPr>
          <a:xfrm>
            <a:off x="5715000" y="6096000"/>
            <a:ext cx="120015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6" name="Straight Connector 55">
            <a:extLst>
              <a:ext uri="{FF2B5EF4-FFF2-40B4-BE49-F238E27FC236}">
                <a16:creationId xmlns:a16="http://schemas.microsoft.com/office/drawing/2014/main" id="{66CC0391-54F6-4FF4-A91A-0FBB7C94DBA2}"/>
              </a:ext>
            </a:extLst>
          </xdr:cNvPr>
          <xdr:cNvCxnSpPr/>
        </xdr:nvCxnSpPr>
        <xdr:spPr>
          <a:xfrm>
            <a:off x="5724525" y="7448550"/>
            <a:ext cx="12192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3" name="Straight Arrow Connector 62">
            <a:extLst>
              <a:ext uri="{FF2B5EF4-FFF2-40B4-BE49-F238E27FC236}">
                <a16:creationId xmlns:a16="http://schemas.microsoft.com/office/drawing/2014/main" id="{F9675824-10C4-41E8-B33A-915124E97CF5}"/>
              </a:ext>
            </a:extLst>
          </xdr:cNvPr>
          <xdr:cNvCxnSpPr/>
        </xdr:nvCxnSpPr>
        <xdr:spPr>
          <a:xfrm>
            <a:off x="6800850" y="6086475"/>
            <a:ext cx="0" cy="485775"/>
          </a:xfrm>
          <a:prstGeom prst="straightConnector1">
            <a:avLst/>
          </a:prstGeom>
          <a:ln>
            <a:headEnd type="triangle"/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6" name="Straight Connector 65">
            <a:extLst>
              <a:ext uri="{FF2B5EF4-FFF2-40B4-BE49-F238E27FC236}">
                <a16:creationId xmlns:a16="http://schemas.microsoft.com/office/drawing/2014/main" id="{F2BD0013-5358-4EAA-AE3F-244120040D9A}"/>
              </a:ext>
            </a:extLst>
          </xdr:cNvPr>
          <xdr:cNvCxnSpPr/>
        </xdr:nvCxnSpPr>
        <xdr:spPr>
          <a:xfrm>
            <a:off x="4010025" y="6143625"/>
            <a:ext cx="58102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7" name="Straight Connector 66">
            <a:extLst>
              <a:ext uri="{FF2B5EF4-FFF2-40B4-BE49-F238E27FC236}">
                <a16:creationId xmlns:a16="http://schemas.microsoft.com/office/drawing/2014/main" id="{7C52C5BD-FD49-472D-AA84-85473D70FC29}"/>
              </a:ext>
            </a:extLst>
          </xdr:cNvPr>
          <xdr:cNvCxnSpPr/>
        </xdr:nvCxnSpPr>
        <xdr:spPr>
          <a:xfrm>
            <a:off x="4010025" y="7458075"/>
            <a:ext cx="58102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0" name="Straight Connector 69">
            <a:extLst>
              <a:ext uri="{FF2B5EF4-FFF2-40B4-BE49-F238E27FC236}">
                <a16:creationId xmlns:a16="http://schemas.microsoft.com/office/drawing/2014/main" id="{BD5F78BD-E072-4C3B-B755-1E30F2F5EDCC}"/>
              </a:ext>
            </a:extLst>
          </xdr:cNvPr>
          <xdr:cNvCxnSpPr/>
        </xdr:nvCxnSpPr>
        <xdr:spPr>
          <a:xfrm>
            <a:off x="5719762" y="6572250"/>
            <a:ext cx="120015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2" name="Straight Arrow Connector 71">
            <a:extLst>
              <a:ext uri="{FF2B5EF4-FFF2-40B4-BE49-F238E27FC236}">
                <a16:creationId xmlns:a16="http://schemas.microsoft.com/office/drawing/2014/main" id="{954ED323-BAC8-4D33-A28E-10DEBBF36119}"/>
              </a:ext>
            </a:extLst>
          </xdr:cNvPr>
          <xdr:cNvCxnSpPr/>
        </xdr:nvCxnSpPr>
        <xdr:spPr>
          <a:xfrm>
            <a:off x="6800850" y="6581775"/>
            <a:ext cx="0" cy="862013"/>
          </a:xfrm>
          <a:prstGeom prst="straightConnector1">
            <a:avLst/>
          </a:prstGeom>
          <a:ln>
            <a:headEnd type="triangle"/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9</xdr:col>
      <xdr:colOff>123825</xdr:colOff>
      <xdr:row>58</xdr:row>
      <xdr:rowOff>28575</xdr:rowOff>
    </xdr:from>
    <xdr:to>
      <xdr:col>27</xdr:col>
      <xdr:colOff>142875</xdr:colOff>
      <xdr:row>70</xdr:row>
      <xdr:rowOff>0</xdr:rowOff>
    </xdr:to>
    <xdr:grpSp>
      <xdr:nvGrpSpPr>
        <xdr:cNvPr id="134" name="Group 133">
          <a:extLst>
            <a:ext uri="{FF2B5EF4-FFF2-40B4-BE49-F238E27FC236}">
              <a16:creationId xmlns:a16="http://schemas.microsoft.com/office/drawing/2014/main" id="{94410500-E4CE-4021-BB22-B98176FF3C9E}"/>
            </a:ext>
          </a:extLst>
        </xdr:cNvPr>
        <xdr:cNvGrpSpPr/>
      </xdr:nvGrpSpPr>
      <xdr:grpSpPr>
        <a:xfrm>
          <a:off x="1581150" y="8886825"/>
          <a:ext cx="2933700" cy="1685925"/>
          <a:chOff x="4010025" y="8886825"/>
          <a:chExt cx="2933700" cy="1685925"/>
        </a:xfrm>
      </xdr:grpSpPr>
      <xdr:sp macro="" textlink="">
        <xdr:nvSpPr>
          <xdr:cNvPr id="75" name="Flowchart: Magnetic Disk 74">
            <a:extLst>
              <a:ext uri="{FF2B5EF4-FFF2-40B4-BE49-F238E27FC236}">
                <a16:creationId xmlns:a16="http://schemas.microsoft.com/office/drawing/2014/main" id="{69551826-BE76-43BA-B3BB-DA8744659A44}"/>
              </a:ext>
            </a:extLst>
          </xdr:cNvPr>
          <xdr:cNvSpPr/>
        </xdr:nvSpPr>
        <xdr:spPr>
          <a:xfrm>
            <a:off x="4610100" y="8886825"/>
            <a:ext cx="1057274" cy="1685925"/>
          </a:xfrm>
          <a:prstGeom prst="flowChartMagneticDisk">
            <a:avLst/>
          </a:prstGeom>
          <a:blipFill>
            <a:blip xmlns:r="http://schemas.openxmlformats.org/officeDocument/2006/relationships" r:embed="rId1"/>
            <a:tile tx="0" ty="0" sx="100000" sy="100000" flip="none" algn="tl"/>
          </a:blip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76" name="Flowchart: Magnetic Disk 75">
            <a:extLst>
              <a:ext uri="{FF2B5EF4-FFF2-40B4-BE49-F238E27FC236}">
                <a16:creationId xmlns:a16="http://schemas.microsoft.com/office/drawing/2014/main" id="{10283067-79F9-4151-B5C5-C9FA1F29E55E}"/>
              </a:ext>
            </a:extLst>
          </xdr:cNvPr>
          <xdr:cNvSpPr/>
        </xdr:nvSpPr>
        <xdr:spPr>
          <a:xfrm>
            <a:off x="4610100" y="8886825"/>
            <a:ext cx="1057274" cy="647700"/>
          </a:xfrm>
          <a:prstGeom prst="flowChartMagneticDisk">
            <a:avLst/>
          </a:prstGeom>
          <a:solidFill>
            <a:schemeClr val="accent1">
              <a:lumMod val="60000"/>
              <a:lumOff val="40000"/>
            </a:schemeClr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cxnSp macro="">
        <xdr:nvCxnSpPr>
          <xdr:cNvPr id="77" name="Straight Arrow Connector 76">
            <a:extLst>
              <a:ext uri="{FF2B5EF4-FFF2-40B4-BE49-F238E27FC236}">
                <a16:creationId xmlns:a16="http://schemas.microsoft.com/office/drawing/2014/main" id="{9936677F-BFA9-4A16-8052-32847863341F}"/>
              </a:ext>
            </a:extLst>
          </xdr:cNvPr>
          <xdr:cNvCxnSpPr/>
        </xdr:nvCxnSpPr>
        <xdr:spPr>
          <a:xfrm>
            <a:off x="4210050" y="8996363"/>
            <a:ext cx="0" cy="1333500"/>
          </a:xfrm>
          <a:prstGeom prst="straightConnector1">
            <a:avLst/>
          </a:prstGeom>
          <a:ln>
            <a:headEnd type="triangle"/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8" name="Straight Connector 77">
            <a:extLst>
              <a:ext uri="{FF2B5EF4-FFF2-40B4-BE49-F238E27FC236}">
                <a16:creationId xmlns:a16="http://schemas.microsoft.com/office/drawing/2014/main" id="{E4E65B81-42B1-4881-8CE5-9BAD34622281}"/>
              </a:ext>
            </a:extLst>
          </xdr:cNvPr>
          <xdr:cNvCxnSpPr/>
        </xdr:nvCxnSpPr>
        <xdr:spPr>
          <a:xfrm>
            <a:off x="5715000" y="8953500"/>
            <a:ext cx="120015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9" name="Straight Connector 78">
            <a:extLst>
              <a:ext uri="{FF2B5EF4-FFF2-40B4-BE49-F238E27FC236}">
                <a16:creationId xmlns:a16="http://schemas.microsoft.com/office/drawing/2014/main" id="{D448CDCB-8087-4E8B-88CF-2C9CD9B961AD}"/>
              </a:ext>
            </a:extLst>
          </xdr:cNvPr>
          <xdr:cNvCxnSpPr/>
        </xdr:nvCxnSpPr>
        <xdr:spPr>
          <a:xfrm>
            <a:off x="5724525" y="10306050"/>
            <a:ext cx="12192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0" name="Straight Arrow Connector 79">
            <a:extLst>
              <a:ext uri="{FF2B5EF4-FFF2-40B4-BE49-F238E27FC236}">
                <a16:creationId xmlns:a16="http://schemas.microsoft.com/office/drawing/2014/main" id="{CDD62362-63E2-462B-AF76-32636748F5FB}"/>
              </a:ext>
            </a:extLst>
          </xdr:cNvPr>
          <xdr:cNvCxnSpPr/>
        </xdr:nvCxnSpPr>
        <xdr:spPr>
          <a:xfrm>
            <a:off x="6800850" y="8943975"/>
            <a:ext cx="0" cy="485775"/>
          </a:xfrm>
          <a:prstGeom prst="straightConnector1">
            <a:avLst/>
          </a:prstGeom>
          <a:ln>
            <a:headEnd type="triangle"/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1" name="Straight Connector 80">
            <a:extLst>
              <a:ext uri="{FF2B5EF4-FFF2-40B4-BE49-F238E27FC236}">
                <a16:creationId xmlns:a16="http://schemas.microsoft.com/office/drawing/2014/main" id="{7F3B9EF0-F68D-4333-9A73-1B268F8B9C76}"/>
              </a:ext>
            </a:extLst>
          </xdr:cNvPr>
          <xdr:cNvCxnSpPr/>
        </xdr:nvCxnSpPr>
        <xdr:spPr>
          <a:xfrm>
            <a:off x="4010025" y="9001125"/>
            <a:ext cx="58102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2" name="Straight Connector 81">
            <a:extLst>
              <a:ext uri="{FF2B5EF4-FFF2-40B4-BE49-F238E27FC236}">
                <a16:creationId xmlns:a16="http://schemas.microsoft.com/office/drawing/2014/main" id="{A98FD9D1-BAF2-4885-B01D-AD9B92F8DD2A}"/>
              </a:ext>
            </a:extLst>
          </xdr:cNvPr>
          <xdr:cNvCxnSpPr/>
        </xdr:nvCxnSpPr>
        <xdr:spPr>
          <a:xfrm>
            <a:off x="4010025" y="10315575"/>
            <a:ext cx="58102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3" name="Straight Connector 82">
            <a:extLst>
              <a:ext uri="{FF2B5EF4-FFF2-40B4-BE49-F238E27FC236}">
                <a16:creationId xmlns:a16="http://schemas.microsoft.com/office/drawing/2014/main" id="{0E0ED7A1-64E1-4EEA-B9D4-DBB8717F54BD}"/>
              </a:ext>
            </a:extLst>
          </xdr:cNvPr>
          <xdr:cNvCxnSpPr/>
        </xdr:nvCxnSpPr>
        <xdr:spPr>
          <a:xfrm>
            <a:off x="5719762" y="9429750"/>
            <a:ext cx="120015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4" name="Straight Arrow Connector 83">
            <a:extLst>
              <a:ext uri="{FF2B5EF4-FFF2-40B4-BE49-F238E27FC236}">
                <a16:creationId xmlns:a16="http://schemas.microsoft.com/office/drawing/2014/main" id="{06D3F9AD-9BD9-42D1-B59A-AC8D80C7D33C}"/>
              </a:ext>
            </a:extLst>
          </xdr:cNvPr>
          <xdr:cNvCxnSpPr/>
        </xdr:nvCxnSpPr>
        <xdr:spPr>
          <a:xfrm>
            <a:off x="6800850" y="9439275"/>
            <a:ext cx="0" cy="862013"/>
          </a:xfrm>
          <a:prstGeom prst="straightConnector1">
            <a:avLst/>
          </a:prstGeom>
          <a:ln>
            <a:headEnd type="triangle"/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114300</xdr:colOff>
      <xdr:row>94</xdr:row>
      <xdr:rowOff>28575</xdr:rowOff>
    </xdr:from>
    <xdr:to>
      <xdr:col>27</xdr:col>
      <xdr:colOff>142875</xdr:colOff>
      <xdr:row>106</xdr:row>
      <xdr:rowOff>0</xdr:rowOff>
    </xdr:to>
    <xdr:grpSp>
      <xdr:nvGrpSpPr>
        <xdr:cNvPr id="136" name="Group 135">
          <a:extLst>
            <a:ext uri="{FF2B5EF4-FFF2-40B4-BE49-F238E27FC236}">
              <a16:creationId xmlns:a16="http://schemas.microsoft.com/office/drawing/2014/main" id="{0F1A5A99-1BF3-4974-A212-9B7C9A8A1FC6}"/>
            </a:ext>
          </a:extLst>
        </xdr:cNvPr>
        <xdr:cNvGrpSpPr/>
      </xdr:nvGrpSpPr>
      <xdr:grpSpPr>
        <a:xfrm>
          <a:off x="438150" y="14030325"/>
          <a:ext cx="4076700" cy="1685925"/>
          <a:chOff x="2867025" y="14458950"/>
          <a:chExt cx="4076700" cy="1685925"/>
        </a:xfrm>
      </xdr:grpSpPr>
      <xdr:sp macro="" textlink="">
        <xdr:nvSpPr>
          <xdr:cNvPr id="86" name="Flowchart: Magnetic Disk 85">
            <a:extLst>
              <a:ext uri="{FF2B5EF4-FFF2-40B4-BE49-F238E27FC236}">
                <a16:creationId xmlns:a16="http://schemas.microsoft.com/office/drawing/2014/main" id="{9D287386-12BA-468B-8A19-9AFF5D71692C}"/>
              </a:ext>
            </a:extLst>
          </xdr:cNvPr>
          <xdr:cNvSpPr/>
        </xdr:nvSpPr>
        <xdr:spPr>
          <a:xfrm>
            <a:off x="4610100" y="14458950"/>
            <a:ext cx="1057274" cy="1685925"/>
          </a:xfrm>
          <a:prstGeom prst="flowChartMagneticDisk">
            <a:avLst/>
          </a:prstGeom>
          <a:blipFill>
            <a:blip xmlns:r="http://schemas.openxmlformats.org/officeDocument/2006/relationships" r:embed="rId1"/>
            <a:tile tx="0" ty="0" sx="100000" sy="100000" flip="none" algn="tl"/>
          </a:blip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87" name="Flowchart: Magnetic Disk 86">
            <a:extLst>
              <a:ext uri="{FF2B5EF4-FFF2-40B4-BE49-F238E27FC236}">
                <a16:creationId xmlns:a16="http://schemas.microsoft.com/office/drawing/2014/main" id="{9BA7B481-BB3B-4A1D-8A5E-716768D06412}"/>
              </a:ext>
            </a:extLst>
          </xdr:cNvPr>
          <xdr:cNvSpPr/>
        </xdr:nvSpPr>
        <xdr:spPr>
          <a:xfrm>
            <a:off x="4610100" y="14458950"/>
            <a:ext cx="1057274" cy="647700"/>
          </a:xfrm>
          <a:prstGeom prst="flowChartMagneticDisk">
            <a:avLst/>
          </a:prstGeom>
          <a:solidFill>
            <a:schemeClr val="accent1">
              <a:lumMod val="60000"/>
              <a:lumOff val="40000"/>
            </a:schemeClr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cxnSp macro="">
        <xdr:nvCxnSpPr>
          <xdr:cNvPr id="88" name="Straight Arrow Connector 87">
            <a:extLst>
              <a:ext uri="{FF2B5EF4-FFF2-40B4-BE49-F238E27FC236}">
                <a16:creationId xmlns:a16="http://schemas.microsoft.com/office/drawing/2014/main" id="{DC969CE3-8094-432A-9A3D-E6A02CDF078F}"/>
              </a:ext>
            </a:extLst>
          </xdr:cNvPr>
          <xdr:cNvCxnSpPr/>
        </xdr:nvCxnSpPr>
        <xdr:spPr>
          <a:xfrm>
            <a:off x="4210050" y="14568488"/>
            <a:ext cx="0" cy="433387"/>
          </a:xfrm>
          <a:prstGeom prst="straightConnector1">
            <a:avLst/>
          </a:prstGeom>
          <a:ln>
            <a:headEnd type="triangle"/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9" name="Straight Connector 88">
            <a:extLst>
              <a:ext uri="{FF2B5EF4-FFF2-40B4-BE49-F238E27FC236}">
                <a16:creationId xmlns:a16="http://schemas.microsoft.com/office/drawing/2014/main" id="{D5FBAD33-FED0-4379-B6DE-6BE4040E071D}"/>
              </a:ext>
            </a:extLst>
          </xdr:cNvPr>
          <xdr:cNvCxnSpPr/>
        </xdr:nvCxnSpPr>
        <xdr:spPr>
          <a:xfrm>
            <a:off x="5715000" y="14525625"/>
            <a:ext cx="120015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0" name="Straight Connector 89">
            <a:extLst>
              <a:ext uri="{FF2B5EF4-FFF2-40B4-BE49-F238E27FC236}">
                <a16:creationId xmlns:a16="http://schemas.microsoft.com/office/drawing/2014/main" id="{0D4366F8-8C2E-47C4-A6D6-E4CD41EDBD64}"/>
              </a:ext>
            </a:extLst>
          </xdr:cNvPr>
          <xdr:cNvCxnSpPr/>
        </xdr:nvCxnSpPr>
        <xdr:spPr>
          <a:xfrm>
            <a:off x="5724525" y="15878175"/>
            <a:ext cx="12192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1" name="Straight Arrow Connector 90">
            <a:extLst>
              <a:ext uri="{FF2B5EF4-FFF2-40B4-BE49-F238E27FC236}">
                <a16:creationId xmlns:a16="http://schemas.microsoft.com/office/drawing/2014/main" id="{79C886C1-10DC-4331-BCE3-7910281E1098}"/>
              </a:ext>
            </a:extLst>
          </xdr:cNvPr>
          <xdr:cNvCxnSpPr/>
        </xdr:nvCxnSpPr>
        <xdr:spPr>
          <a:xfrm>
            <a:off x="6800850" y="14516100"/>
            <a:ext cx="0" cy="485775"/>
          </a:xfrm>
          <a:prstGeom prst="straightConnector1">
            <a:avLst/>
          </a:prstGeom>
          <a:ln>
            <a:headEnd type="triangle"/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2" name="Straight Connector 91">
            <a:extLst>
              <a:ext uri="{FF2B5EF4-FFF2-40B4-BE49-F238E27FC236}">
                <a16:creationId xmlns:a16="http://schemas.microsoft.com/office/drawing/2014/main" id="{ABDBB4D2-911D-444D-851E-B67DC27B2CFF}"/>
              </a:ext>
            </a:extLst>
          </xdr:cNvPr>
          <xdr:cNvCxnSpPr/>
        </xdr:nvCxnSpPr>
        <xdr:spPr>
          <a:xfrm>
            <a:off x="2867025" y="14573250"/>
            <a:ext cx="172402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3" name="Straight Connector 92">
            <a:extLst>
              <a:ext uri="{FF2B5EF4-FFF2-40B4-BE49-F238E27FC236}">
                <a16:creationId xmlns:a16="http://schemas.microsoft.com/office/drawing/2014/main" id="{233A0640-824A-4523-8FE4-65C30C4D305A}"/>
              </a:ext>
            </a:extLst>
          </xdr:cNvPr>
          <xdr:cNvCxnSpPr/>
        </xdr:nvCxnSpPr>
        <xdr:spPr>
          <a:xfrm>
            <a:off x="2914650" y="15897226"/>
            <a:ext cx="16764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4" name="Straight Connector 93">
            <a:extLst>
              <a:ext uri="{FF2B5EF4-FFF2-40B4-BE49-F238E27FC236}">
                <a16:creationId xmlns:a16="http://schemas.microsoft.com/office/drawing/2014/main" id="{D673B1A2-3D45-47D8-9B3F-16CF2AED9BD0}"/>
              </a:ext>
            </a:extLst>
          </xdr:cNvPr>
          <xdr:cNvCxnSpPr/>
        </xdr:nvCxnSpPr>
        <xdr:spPr>
          <a:xfrm>
            <a:off x="5719762" y="15001875"/>
            <a:ext cx="120015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5" name="Straight Arrow Connector 94">
            <a:extLst>
              <a:ext uri="{FF2B5EF4-FFF2-40B4-BE49-F238E27FC236}">
                <a16:creationId xmlns:a16="http://schemas.microsoft.com/office/drawing/2014/main" id="{18C73841-793E-447A-B950-6166F8084645}"/>
              </a:ext>
            </a:extLst>
          </xdr:cNvPr>
          <xdr:cNvCxnSpPr/>
        </xdr:nvCxnSpPr>
        <xdr:spPr>
          <a:xfrm>
            <a:off x="6800850" y="15011400"/>
            <a:ext cx="0" cy="862013"/>
          </a:xfrm>
          <a:prstGeom prst="straightConnector1">
            <a:avLst/>
          </a:prstGeom>
          <a:ln>
            <a:headEnd type="triangle"/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7" name="Straight Arrow Connector 96">
            <a:extLst>
              <a:ext uri="{FF2B5EF4-FFF2-40B4-BE49-F238E27FC236}">
                <a16:creationId xmlns:a16="http://schemas.microsoft.com/office/drawing/2014/main" id="{65665CD1-2DD3-4D4C-A0D9-F1B81E0CFF0B}"/>
              </a:ext>
            </a:extLst>
          </xdr:cNvPr>
          <xdr:cNvCxnSpPr/>
        </xdr:nvCxnSpPr>
        <xdr:spPr>
          <a:xfrm>
            <a:off x="3076567" y="14568487"/>
            <a:ext cx="0" cy="1333500"/>
          </a:xfrm>
          <a:prstGeom prst="straightConnector1">
            <a:avLst/>
          </a:prstGeom>
          <a:ln>
            <a:headEnd type="triangle"/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1" name="Straight Connector 100">
            <a:extLst>
              <a:ext uri="{FF2B5EF4-FFF2-40B4-BE49-F238E27FC236}">
                <a16:creationId xmlns:a16="http://schemas.microsoft.com/office/drawing/2014/main" id="{FCEFB8E2-7475-4320-AF9B-0F294E51D350}"/>
              </a:ext>
            </a:extLst>
          </xdr:cNvPr>
          <xdr:cNvCxnSpPr/>
        </xdr:nvCxnSpPr>
        <xdr:spPr>
          <a:xfrm>
            <a:off x="3605213" y="15001875"/>
            <a:ext cx="976312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3" name="Straight Arrow Connector 102">
            <a:extLst>
              <a:ext uri="{FF2B5EF4-FFF2-40B4-BE49-F238E27FC236}">
                <a16:creationId xmlns:a16="http://schemas.microsoft.com/office/drawing/2014/main" id="{25A437E1-6FB0-403D-A8A7-D8F0A0FE5103}"/>
              </a:ext>
            </a:extLst>
          </xdr:cNvPr>
          <xdr:cNvCxnSpPr/>
        </xdr:nvCxnSpPr>
        <xdr:spPr>
          <a:xfrm>
            <a:off x="4210050" y="15011401"/>
            <a:ext cx="0" cy="885824"/>
          </a:xfrm>
          <a:prstGeom prst="straightConnector1">
            <a:avLst/>
          </a:prstGeom>
          <a:ln>
            <a:headEnd type="triangle"/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13</xdr:col>
      <xdr:colOff>9525</xdr:colOff>
      <xdr:row>2</xdr:row>
      <xdr:rowOff>57150</xdr:rowOff>
    </xdr:from>
    <xdr:to>
      <xdr:col>23</xdr:col>
      <xdr:colOff>85725</xdr:colOff>
      <xdr:row>16</xdr:row>
      <xdr:rowOff>112777</xdr:rowOff>
    </xdr:to>
    <xdr:grpSp>
      <xdr:nvGrpSpPr>
        <xdr:cNvPr id="138" name="Group 137">
          <a:extLst>
            <a:ext uri="{FF2B5EF4-FFF2-40B4-BE49-F238E27FC236}">
              <a16:creationId xmlns:a16="http://schemas.microsoft.com/office/drawing/2014/main" id="{976F45FA-D4E5-4BD8-9600-94F62EA648AB}"/>
            </a:ext>
          </a:extLst>
        </xdr:cNvPr>
        <xdr:cNvGrpSpPr/>
      </xdr:nvGrpSpPr>
      <xdr:grpSpPr>
        <a:xfrm>
          <a:off x="2114550" y="914400"/>
          <a:ext cx="1695450" cy="2055877"/>
          <a:chOff x="2114550" y="1200150"/>
          <a:chExt cx="1695450" cy="2055877"/>
        </a:xfrm>
      </xdr:grpSpPr>
      <xdr:sp macro="" textlink="">
        <xdr:nvSpPr>
          <xdr:cNvPr id="5" name="Flowchart: Magnetic Disk 4">
            <a:extLst>
              <a:ext uri="{FF2B5EF4-FFF2-40B4-BE49-F238E27FC236}">
                <a16:creationId xmlns:a16="http://schemas.microsoft.com/office/drawing/2014/main" id="{9CF14507-DBA6-40E6-B844-C3CA5D2626C2}"/>
              </a:ext>
            </a:extLst>
          </xdr:cNvPr>
          <xdr:cNvSpPr/>
        </xdr:nvSpPr>
        <xdr:spPr>
          <a:xfrm>
            <a:off x="2171701" y="1573149"/>
            <a:ext cx="1057274" cy="1682878"/>
          </a:xfrm>
          <a:prstGeom prst="flowChartMagneticDisk">
            <a:avLst/>
          </a:prstGeom>
          <a:blipFill>
            <a:blip xmlns:r="http://schemas.openxmlformats.org/officeDocument/2006/relationships" r:embed="rId2"/>
            <a:tile tx="0" ty="0" sx="100000" sy="100000" flip="none" algn="tl"/>
          </a:blip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cxnSp macro="">
        <xdr:nvCxnSpPr>
          <xdr:cNvPr id="7" name="Straight Connector 6">
            <a:extLst>
              <a:ext uri="{FF2B5EF4-FFF2-40B4-BE49-F238E27FC236}">
                <a16:creationId xmlns:a16="http://schemas.microsoft.com/office/drawing/2014/main" id="{8803967D-76A6-47E8-A6AC-0BC98A924B84}"/>
              </a:ext>
            </a:extLst>
          </xdr:cNvPr>
          <xdr:cNvCxnSpPr/>
        </xdr:nvCxnSpPr>
        <xdr:spPr>
          <a:xfrm>
            <a:off x="3295650" y="1857374"/>
            <a:ext cx="509588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" name="Straight Connector 8">
            <a:extLst>
              <a:ext uri="{FF2B5EF4-FFF2-40B4-BE49-F238E27FC236}">
                <a16:creationId xmlns:a16="http://schemas.microsoft.com/office/drawing/2014/main" id="{BB3410ED-5F44-4B96-B9F0-765ED4FC590C}"/>
              </a:ext>
            </a:extLst>
          </xdr:cNvPr>
          <xdr:cNvCxnSpPr/>
        </xdr:nvCxnSpPr>
        <xdr:spPr>
          <a:xfrm>
            <a:off x="3724275" y="1776413"/>
            <a:ext cx="0" cy="131921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" name="Straight Connector 10">
            <a:extLst>
              <a:ext uri="{FF2B5EF4-FFF2-40B4-BE49-F238E27FC236}">
                <a16:creationId xmlns:a16="http://schemas.microsoft.com/office/drawing/2014/main" id="{F0144237-AC95-43B5-8F92-49D69873FF47}"/>
              </a:ext>
            </a:extLst>
          </xdr:cNvPr>
          <xdr:cNvCxnSpPr/>
        </xdr:nvCxnSpPr>
        <xdr:spPr>
          <a:xfrm>
            <a:off x="3271838" y="3019425"/>
            <a:ext cx="538162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" name="Straight Connector 15">
            <a:extLst>
              <a:ext uri="{FF2B5EF4-FFF2-40B4-BE49-F238E27FC236}">
                <a16:creationId xmlns:a16="http://schemas.microsoft.com/office/drawing/2014/main" id="{E42615AD-88EA-4195-8112-0DA1FE84664B}"/>
              </a:ext>
            </a:extLst>
          </xdr:cNvPr>
          <xdr:cNvCxnSpPr/>
        </xdr:nvCxnSpPr>
        <xdr:spPr>
          <a:xfrm flipH="1">
            <a:off x="3667123" y="1804989"/>
            <a:ext cx="109537" cy="109537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" name="Straight Connector 18">
            <a:extLst>
              <a:ext uri="{FF2B5EF4-FFF2-40B4-BE49-F238E27FC236}">
                <a16:creationId xmlns:a16="http://schemas.microsoft.com/office/drawing/2014/main" id="{55AA6218-DFEF-44BE-AAEC-47A7B4B692FB}"/>
              </a:ext>
            </a:extLst>
          </xdr:cNvPr>
          <xdr:cNvCxnSpPr/>
        </xdr:nvCxnSpPr>
        <xdr:spPr>
          <a:xfrm flipV="1">
            <a:off x="2181225" y="1200150"/>
            <a:ext cx="0" cy="45720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" name="Straight Connector 20">
            <a:extLst>
              <a:ext uri="{FF2B5EF4-FFF2-40B4-BE49-F238E27FC236}">
                <a16:creationId xmlns:a16="http://schemas.microsoft.com/office/drawing/2014/main" id="{4E3A5143-147C-4338-A8E1-C9FD4D5B5262}"/>
              </a:ext>
            </a:extLst>
          </xdr:cNvPr>
          <xdr:cNvCxnSpPr/>
        </xdr:nvCxnSpPr>
        <xdr:spPr>
          <a:xfrm>
            <a:off x="2114550" y="1285875"/>
            <a:ext cx="124777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" name="Straight Connector 22">
            <a:extLst>
              <a:ext uri="{FF2B5EF4-FFF2-40B4-BE49-F238E27FC236}">
                <a16:creationId xmlns:a16="http://schemas.microsoft.com/office/drawing/2014/main" id="{765E46EC-AA0B-4CA6-947D-FCCD6910303C}"/>
              </a:ext>
            </a:extLst>
          </xdr:cNvPr>
          <xdr:cNvCxnSpPr/>
        </xdr:nvCxnSpPr>
        <xdr:spPr>
          <a:xfrm flipH="1">
            <a:off x="2119310" y="1233490"/>
            <a:ext cx="114300" cy="1079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1" name="Straight Connector 120">
            <a:extLst>
              <a:ext uri="{FF2B5EF4-FFF2-40B4-BE49-F238E27FC236}">
                <a16:creationId xmlns:a16="http://schemas.microsoft.com/office/drawing/2014/main" id="{CA1F1CC3-71D4-47B5-B79D-66155F716E93}"/>
              </a:ext>
            </a:extLst>
          </xdr:cNvPr>
          <xdr:cNvCxnSpPr/>
        </xdr:nvCxnSpPr>
        <xdr:spPr>
          <a:xfrm flipV="1">
            <a:off x="3238500" y="1204913"/>
            <a:ext cx="0" cy="45720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2" name="Straight Connector 121">
            <a:extLst>
              <a:ext uri="{FF2B5EF4-FFF2-40B4-BE49-F238E27FC236}">
                <a16:creationId xmlns:a16="http://schemas.microsoft.com/office/drawing/2014/main" id="{526CEB3B-182C-48C9-B5C1-995485FD312A}"/>
              </a:ext>
            </a:extLst>
          </xdr:cNvPr>
          <xdr:cNvCxnSpPr/>
        </xdr:nvCxnSpPr>
        <xdr:spPr>
          <a:xfrm flipH="1">
            <a:off x="3176585" y="1238253"/>
            <a:ext cx="114300" cy="1079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7" name="Straight Connector 126">
            <a:extLst>
              <a:ext uri="{FF2B5EF4-FFF2-40B4-BE49-F238E27FC236}">
                <a16:creationId xmlns:a16="http://schemas.microsoft.com/office/drawing/2014/main" id="{1EC04399-3F9D-4D95-8772-301713895940}"/>
              </a:ext>
            </a:extLst>
          </xdr:cNvPr>
          <xdr:cNvCxnSpPr/>
        </xdr:nvCxnSpPr>
        <xdr:spPr>
          <a:xfrm flipH="1">
            <a:off x="3667125" y="2967037"/>
            <a:ext cx="109537" cy="109537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8</xdr:col>
      <xdr:colOff>109538</xdr:colOff>
      <xdr:row>76</xdr:row>
      <xdr:rowOff>76200</xdr:rowOff>
    </xdr:from>
    <xdr:to>
      <xdr:col>20</xdr:col>
      <xdr:colOff>133350</xdr:colOff>
      <xdr:row>89</xdr:row>
      <xdr:rowOff>0</xdr:rowOff>
    </xdr:to>
    <xdr:grpSp>
      <xdr:nvGrpSpPr>
        <xdr:cNvPr id="143" name="Group 142">
          <a:extLst>
            <a:ext uri="{FF2B5EF4-FFF2-40B4-BE49-F238E27FC236}">
              <a16:creationId xmlns:a16="http://schemas.microsoft.com/office/drawing/2014/main" id="{B120249D-A935-458C-AB5B-699F8F21D1A5}"/>
            </a:ext>
          </a:extLst>
        </xdr:cNvPr>
        <xdr:cNvGrpSpPr/>
      </xdr:nvGrpSpPr>
      <xdr:grpSpPr>
        <a:xfrm>
          <a:off x="1404938" y="11506200"/>
          <a:ext cx="1966912" cy="1781175"/>
          <a:chOff x="1404938" y="11506200"/>
          <a:chExt cx="1966912" cy="1781175"/>
        </a:xfrm>
      </xdr:grpSpPr>
      <xdr:sp macro="" textlink="">
        <xdr:nvSpPr>
          <xdr:cNvPr id="108" name="Isosceles Triangle 107">
            <a:extLst>
              <a:ext uri="{FF2B5EF4-FFF2-40B4-BE49-F238E27FC236}">
                <a16:creationId xmlns:a16="http://schemas.microsoft.com/office/drawing/2014/main" id="{862090B6-C73F-40CF-98B2-C2B42D6ADD92}"/>
              </a:ext>
            </a:extLst>
          </xdr:cNvPr>
          <xdr:cNvSpPr/>
        </xdr:nvSpPr>
        <xdr:spPr>
          <a:xfrm rot="10800000">
            <a:off x="1864614" y="11572875"/>
            <a:ext cx="154686" cy="133350"/>
          </a:xfrm>
          <a:prstGeom prst="triangle">
            <a:avLst/>
          </a:prstGeom>
          <a:solidFill>
            <a:schemeClr val="bg1">
              <a:lumMod val="85000"/>
            </a:schemeClr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09" name="Flowchart: Magnetic Disk 108">
            <a:extLst>
              <a:ext uri="{FF2B5EF4-FFF2-40B4-BE49-F238E27FC236}">
                <a16:creationId xmlns:a16="http://schemas.microsoft.com/office/drawing/2014/main" id="{B5DAE06B-988B-442A-A5DD-781F6914E8A8}"/>
              </a:ext>
            </a:extLst>
          </xdr:cNvPr>
          <xdr:cNvSpPr/>
        </xdr:nvSpPr>
        <xdr:spPr>
          <a:xfrm>
            <a:off x="2181225" y="11601450"/>
            <a:ext cx="1057274" cy="1685925"/>
          </a:xfrm>
          <a:prstGeom prst="flowChartMagneticDisk">
            <a:avLst/>
          </a:prstGeom>
          <a:blipFill>
            <a:blip xmlns:r="http://schemas.openxmlformats.org/officeDocument/2006/relationships" r:embed="rId1"/>
            <a:tile tx="0" ty="0" sx="100000" sy="100000" flip="none" algn="tl"/>
          </a:blip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110" name="Flowchart: Magnetic Disk 109">
            <a:extLst>
              <a:ext uri="{FF2B5EF4-FFF2-40B4-BE49-F238E27FC236}">
                <a16:creationId xmlns:a16="http://schemas.microsoft.com/office/drawing/2014/main" id="{0FBE10EB-9BBC-434C-AD8E-EBEC07A21E77}"/>
              </a:ext>
            </a:extLst>
          </xdr:cNvPr>
          <xdr:cNvSpPr/>
        </xdr:nvSpPr>
        <xdr:spPr>
          <a:xfrm>
            <a:off x="2181225" y="11601450"/>
            <a:ext cx="1057274" cy="647700"/>
          </a:xfrm>
          <a:prstGeom prst="flowChartMagneticDisk">
            <a:avLst/>
          </a:prstGeom>
          <a:solidFill>
            <a:schemeClr val="accent1">
              <a:lumMod val="60000"/>
              <a:lumOff val="40000"/>
            </a:schemeClr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112" name="Freeform: Shape 111">
            <a:extLst>
              <a:ext uri="{FF2B5EF4-FFF2-40B4-BE49-F238E27FC236}">
                <a16:creationId xmlns:a16="http://schemas.microsoft.com/office/drawing/2014/main" id="{F712AC8D-40B4-4D06-B07D-5B00A4B7BF93}"/>
              </a:ext>
            </a:extLst>
          </xdr:cNvPr>
          <xdr:cNvSpPr/>
        </xdr:nvSpPr>
        <xdr:spPr>
          <a:xfrm>
            <a:off x="1404938" y="11506200"/>
            <a:ext cx="538162" cy="204788"/>
          </a:xfrm>
          <a:custGeom>
            <a:avLst/>
            <a:gdLst>
              <a:gd name="connsiteX0" fmla="*/ 538162 w 538162"/>
              <a:gd name="connsiteY0" fmla="*/ 204788 h 204788"/>
              <a:gd name="connsiteX1" fmla="*/ 538162 w 538162"/>
              <a:gd name="connsiteY1" fmla="*/ 0 h 204788"/>
              <a:gd name="connsiteX2" fmla="*/ 0 w 538162"/>
              <a:gd name="connsiteY2" fmla="*/ 0 h 20478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538162" h="204788">
                <a:moveTo>
                  <a:pt x="538162" y="204788"/>
                </a:moveTo>
                <a:lnTo>
                  <a:pt x="538162" y="0"/>
                </a:lnTo>
                <a:lnTo>
                  <a:pt x="0" y="0"/>
                </a:lnTo>
              </a:path>
            </a:pathLst>
          </a:custGeom>
          <a:noFill/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15" name="Straight Connector 114">
            <a:extLst>
              <a:ext uri="{FF2B5EF4-FFF2-40B4-BE49-F238E27FC236}">
                <a16:creationId xmlns:a16="http://schemas.microsoft.com/office/drawing/2014/main" id="{47141C50-1789-4004-BF61-214471DAE838}"/>
              </a:ext>
            </a:extLst>
          </xdr:cNvPr>
          <xdr:cNvCxnSpPr/>
        </xdr:nvCxnSpPr>
        <xdr:spPr>
          <a:xfrm>
            <a:off x="1600200" y="11715750"/>
            <a:ext cx="58102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0" name="Straight Arrow Connector 139">
            <a:extLst>
              <a:ext uri="{FF2B5EF4-FFF2-40B4-BE49-F238E27FC236}">
                <a16:creationId xmlns:a16="http://schemas.microsoft.com/office/drawing/2014/main" id="{B40A23CF-3E4E-4D14-9B72-FDF74BAC7734}"/>
              </a:ext>
            </a:extLst>
          </xdr:cNvPr>
          <xdr:cNvCxnSpPr/>
        </xdr:nvCxnSpPr>
        <xdr:spPr>
          <a:xfrm flipH="1">
            <a:off x="3057526" y="11934825"/>
            <a:ext cx="314324" cy="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2" name="Straight Arrow Connector 141">
            <a:extLst>
              <a:ext uri="{FF2B5EF4-FFF2-40B4-BE49-F238E27FC236}">
                <a16:creationId xmlns:a16="http://schemas.microsoft.com/office/drawing/2014/main" id="{0356DD07-0765-4A39-B84D-43147D1574D1}"/>
              </a:ext>
            </a:extLst>
          </xdr:cNvPr>
          <xdr:cNvCxnSpPr/>
        </xdr:nvCxnSpPr>
        <xdr:spPr>
          <a:xfrm flipH="1">
            <a:off x="3028951" y="12515850"/>
            <a:ext cx="314324" cy="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C0E36C-8574-466E-AFE0-D8CECA9956F4}">
  <dimension ref="B1:BO111"/>
  <sheetViews>
    <sheetView showGridLines="0" tabSelected="1" zoomScaleNormal="100" workbookViewId="0">
      <selection activeCell="AO17" sqref="AO17"/>
    </sheetView>
  </sheetViews>
  <sheetFormatPr defaultRowHeight="11.25"/>
  <cols>
    <col min="1" max="477" width="2.83203125" style="1" customWidth="1"/>
    <col min="478" max="16384" width="9.33203125" style="1"/>
  </cols>
  <sheetData>
    <row r="1" spans="2:67" ht="12" thickBot="1"/>
    <row r="2" spans="2:67" ht="55.5" customHeight="1">
      <c r="B2" s="19" t="s">
        <v>50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1"/>
    </row>
    <row r="3" spans="2:67">
      <c r="B3" s="5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 t="s">
        <v>1</v>
      </c>
      <c r="P3" s="3"/>
      <c r="Q3" s="14">
        <v>38</v>
      </c>
      <c r="R3" s="14"/>
      <c r="S3" s="3" t="s">
        <v>0</v>
      </c>
      <c r="T3" s="3"/>
      <c r="U3" s="3"/>
      <c r="V3" s="3"/>
      <c r="W3" s="3"/>
      <c r="X3" s="3"/>
      <c r="Z3" s="3"/>
      <c r="AA3" s="3"/>
      <c r="AB3" s="3"/>
      <c r="AC3" s="3"/>
      <c r="AD3" s="3"/>
      <c r="AE3" s="3"/>
      <c r="AF3" s="3"/>
      <c r="AG3" s="4" t="s">
        <v>49</v>
      </c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6"/>
    </row>
    <row r="4" spans="2:67">
      <c r="B4" s="5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6"/>
    </row>
    <row r="5" spans="2:67">
      <c r="B5" s="5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6"/>
      <c r="BE5" s="22" t="s">
        <v>52</v>
      </c>
      <c r="BF5" s="22"/>
      <c r="BG5" s="22"/>
      <c r="BH5" s="22"/>
      <c r="BI5" s="22"/>
      <c r="BJ5" s="22"/>
      <c r="BK5" s="22"/>
      <c r="BL5" s="22"/>
      <c r="BM5" s="22"/>
      <c r="BN5" s="22"/>
      <c r="BO5" s="22"/>
    </row>
    <row r="6" spans="2:67">
      <c r="B6" s="5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6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</row>
    <row r="7" spans="2:67">
      <c r="B7" s="5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6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</row>
    <row r="8" spans="2:67">
      <c r="B8" s="5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6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</row>
    <row r="9" spans="2:67">
      <c r="B9" s="5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16" t="s">
        <v>0</v>
      </c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6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</row>
    <row r="10" spans="2:67">
      <c r="B10" s="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16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6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</row>
    <row r="11" spans="2:67">
      <c r="B11" s="5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15">
        <v>76</v>
      </c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6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</row>
    <row r="12" spans="2:67">
      <c r="B12" s="5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15"/>
      <c r="X12" s="3"/>
      <c r="Y12" s="3"/>
      <c r="Z12" s="3"/>
      <c r="AA12" s="2" t="s">
        <v>10</v>
      </c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6"/>
    </row>
    <row r="13" spans="2:67">
      <c r="B13" s="5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15"/>
      <c r="X13" s="3"/>
      <c r="Y13" s="3"/>
      <c r="Z13" s="3"/>
      <c r="AA13" s="3" t="s">
        <v>3</v>
      </c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6"/>
    </row>
    <row r="14" spans="2:67">
      <c r="B14" s="5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16" t="s">
        <v>2</v>
      </c>
      <c r="X14" s="3"/>
      <c r="Y14" s="3"/>
      <c r="Z14" s="3"/>
      <c r="AA14" s="3" t="s">
        <v>5</v>
      </c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6"/>
    </row>
    <row r="15" spans="2:67">
      <c r="B15" s="5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16"/>
      <c r="X15" s="3"/>
      <c r="Y15" s="3"/>
      <c r="Z15" s="3"/>
      <c r="AA15" s="3" t="s">
        <v>7</v>
      </c>
      <c r="AB15" s="3"/>
      <c r="AC15" s="3"/>
      <c r="AD15" s="17">
        <f>+Q3/2</f>
        <v>19</v>
      </c>
      <c r="AE15" s="17"/>
      <c r="AF15" s="3" t="s">
        <v>6</v>
      </c>
      <c r="AG15" s="17">
        <f>+W11</f>
        <v>76</v>
      </c>
      <c r="AH15" s="17"/>
      <c r="AI15" s="7" t="s">
        <v>8</v>
      </c>
      <c r="AJ15" s="17">
        <f>PI()*AD15^2*AG15</f>
        <v>86192.736043889556</v>
      </c>
      <c r="AK15" s="17"/>
      <c r="AL15" s="17"/>
      <c r="AM15" s="3" t="s">
        <v>9</v>
      </c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6"/>
    </row>
    <row r="16" spans="2:67">
      <c r="B16" s="5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6"/>
    </row>
    <row r="17" spans="2:54">
      <c r="B17" s="5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6"/>
    </row>
    <row r="18" spans="2:54">
      <c r="B18" s="5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6"/>
    </row>
    <row r="19" spans="2:54">
      <c r="B19" s="5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2" t="s">
        <v>14</v>
      </c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6"/>
    </row>
    <row r="20" spans="2:54">
      <c r="B20" s="5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6"/>
    </row>
    <row r="21" spans="2:54">
      <c r="B21" s="5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6"/>
    </row>
    <row r="22" spans="2:54">
      <c r="B22" s="5"/>
      <c r="C22" s="3"/>
      <c r="D22" s="3"/>
      <c r="E22" s="3"/>
      <c r="F22" s="3"/>
      <c r="G22" s="3"/>
      <c r="H22" s="3"/>
      <c r="I22" s="3"/>
      <c r="J22" s="3" t="s">
        <v>13</v>
      </c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16" t="s">
        <v>9</v>
      </c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6"/>
    </row>
    <row r="23" spans="2:54">
      <c r="B23" s="5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16"/>
      <c r="W23" s="3"/>
      <c r="X23" s="3"/>
      <c r="Y23" s="8" t="s">
        <v>16</v>
      </c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6"/>
    </row>
    <row r="24" spans="2:54" ht="11.25" customHeight="1">
      <c r="B24" s="5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16">
        <f>+AJ15</f>
        <v>86192.736043889556</v>
      </c>
      <c r="W24" s="3"/>
      <c r="X24" s="3"/>
      <c r="Y24" s="16">
        <f>+V34</f>
        <v>1.5</v>
      </c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6"/>
    </row>
    <row r="25" spans="2:54">
      <c r="B25" s="5"/>
      <c r="C25" s="3"/>
      <c r="D25" s="3"/>
      <c r="E25" s="3"/>
      <c r="F25" s="3"/>
      <c r="G25" s="3"/>
      <c r="H25" s="3"/>
      <c r="I25" s="3"/>
      <c r="J25" s="3" t="s">
        <v>12</v>
      </c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16"/>
      <c r="W25" s="3"/>
      <c r="X25" s="3"/>
      <c r="Y25" s="16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6"/>
    </row>
    <row r="26" spans="2:54">
      <c r="B26" s="5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16"/>
      <c r="W26" s="3"/>
      <c r="X26" s="3"/>
      <c r="Y26" s="16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6"/>
    </row>
    <row r="27" spans="2:54">
      <c r="B27" s="5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16"/>
      <c r="W27" s="3"/>
      <c r="X27" s="3"/>
      <c r="Y27" s="16" t="s">
        <v>25</v>
      </c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6"/>
    </row>
    <row r="28" spans="2:54" ht="11.25" customHeight="1">
      <c r="B28" s="5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16" t="s">
        <v>4</v>
      </c>
      <c r="W28" s="3"/>
      <c r="X28" s="3"/>
      <c r="Y28" s="16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6"/>
    </row>
    <row r="29" spans="2:54">
      <c r="B29" s="5"/>
      <c r="C29" s="3"/>
      <c r="D29" s="3"/>
      <c r="E29" s="3"/>
      <c r="F29" s="3"/>
      <c r="G29" s="3"/>
      <c r="H29" s="3"/>
      <c r="I29" s="3"/>
      <c r="J29" s="3" t="s">
        <v>11</v>
      </c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16"/>
      <c r="W29" s="3"/>
      <c r="X29" s="3"/>
      <c r="Y29" s="16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6"/>
    </row>
    <row r="30" spans="2:54">
      <c r="B30" s="5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6"/>
    </row>
    <row r="31" spans="2:54">
      <c r="B31" s="5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6"/>
    </row>
    <row r="32" spans="2:54">
      <c r="B32" s="5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6"/>
    </row>
    <row r="33" spans="2:54">
      <c r="B33" s="5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6"/>
    </row>
    <row r="34" spans="2:54">
      <c r="B34" s="5"/>
      <c r="C34" s="3"/>
      <c r="D34" s="3"/>
      <c r="E34" s="3"/>
      <c r="F34" s="3"/>
      <c r="G34" s="3"/>
      <c r="H34" s="3"/>
      <c r="I34" s="3"/>
      <c r="J34" s="3"/>
      <c r="K34" s="3"/>
      <c r="L34" s="3" t="s">
        <v>15</v>
      </c>
      <c r="M34" s="3"/>
      <c r="N34" s="3"/>
      <c r="O34" s="3"/>
      <c r="P34" s="3"/>
      <c r="Q34" s="3"/>
      <c r="R34" s="3"/>
      <c r="S34" s="3" t="s">
        <v>17</v>
      </c>
      <c r="T34" s="3"/>
      <c r="U34" s="3"/>
      <c r="V34" s="14">
        <v>1.5</v>
      </c>
      <c r="W34" s="14"/>
      <c r="X34" s="3" t="s">
        <v>16</v>
      </c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6"/>
    </row>
    <row r="35" spans="2:54">
      <c r="B35" s="5"/>
      <c r="C35" s="3"/>
      <c r="D35" s="3"/>
      <c r="E35" s="3"/>
      <c r="F35" s="3"/>
      <c r="G35" s="3"/>
      <c r="H35" s="3"/>
      <c r="I35" s="3"/>
      <c r="J35" s="3"/>
      <c r="K35" s="3"/>
      <c r="L35" s="9" t="s">
        <v>18</v>
      </c>
      <c r="M35" s="3"/>
      <c r="N35" s="3"/>
      <c r="O35" s="3"/>
      <c r="P35" s="3"/>
      <c r="Q35" s="3"/>
      <c r="R35" s="17">
        <f>+V34</f>
        <v>1.5</v>
      </c>
      <c r="S35" s="17"/>
      <c r="T35" s="3" t="s">
        <v>19</v>
      </c>
      <c r="U35" s="17">
        <f>+AJ15</f>
        <v>86192.736043889556</v>
      </c>
      <c r="V35" s="17"/>
      <c r="W35" s="17"/>
      <c r="X35" s="7" t="s">
        <v>8</v>
      </c>
      <c r="Y35" s="17">
        <f>+R35/U35</f>
        <v>1.7402858626464722E-5</v>
      </c>
      <c r="Z35" s="17"/>
      <c r="AA35" s="17"/>
      <c r="AB35" s="3" t="s">
        <v>20</v>
      </c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6"/>
    </row>
    <row r="36" spans="2:54">
      <c r="B36" s="5"/>
      <c r="C36" s="3"/>
      <c r="D36" s="3"/>
      <c r="E36" s="3"/>
      <c r="F36" s="3"/>
      <c r="G36" s="3"/>
      <c r="H36" s="3"/>
      <c r="I36" s="3"/>
      <c r="J36" s="3"/>
      <c r="K36" s="3"/>
      <c r="L36" s="9" t="s">
        <v>21</v>
      </c>
      <c r="M36" s="17">
        <f>+Y35*1000000</f>
        <v>17.40285862646472</v>
      </c>
      <c r="N36" s="17"/>
      <c r="O36" s="17"/>
      <c r="P36" s="3" t="s">
        <v>22</v>
      </c>
      <c r="Q36" s="3"/>
      <c r="R36" s="3"/>
      <c r="S36" s="3" t="s">
        <v>29</v>
      </c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6"/>
    </row>
    <row r="37" spans="2:54">
      <c r="B37" s="5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6"/>
    </row>
    <row r="38" spans="2:54">
      <c r="B38" s="5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2" t="s">
        <v>23</v>
      </c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6"/>
    </row>
    <row r="39" spans="2:54">
      <c r="B39" s="5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6"/>
    </row>
    <row r="40" spans="2:54">
      <c r="B40" s="5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6"/>
    </row>
    <row r="41" spans="2:54">
      <c r="B41" s="5"/>
      <c r="C41" s="3"/>
      <c r="D41" s="3"/>
      <c r="E41" s="3"/>
      <c r="F41" s="3"/>
      <c r="G41" s="3"/>
      <c r="H41" s="3"/>
      <c r="I41" s="3"/>
      <c r="J41" s="3"/>
      <c r="K41" s="16" t="s">
        <v>9</v>
      </c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6"/>
    </row>
    <row r="42" spans="2:54">
      <c r="B42" s="5"/>
      <c r="C42" s="3"/>
      <c r="D42" s="3"/>
      <c r="E42" s="3"/>
      <c r="F42" s="3"/>
      <c r="G42" s="3"/>
      <c r="H42" s="3"/>
      <c r="I42" s="3"/>
      <c r="J42" s="3"/>
      <c r="K42" s="16"/>
      <c r="L42" s="3"/>
      <c r="M42" s="3"/>
      <c r="N42" s="3"/>
      <c r="O42" s="3"/>
      <c r="P42" s="3"/>
      <c r="Q42" s="3"/>
      <c r="R42" s="3"/>
      <c r="S42" s="3"/>
      <c r="T42" s="3"/>
      <c r="U42" s="3"/>
      <c r="V42" s="3" t="s">
        <v>24</v>
      </c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6"/>
    </row>
    <row r="43" spans="2:54">
      <c r="B43" s="5"/>
      <c r="C43" s="3"/>
      <c r="D43" s="3"/>
      <c r="E43" s="3"/>
      <c r="F43" s="3"/>
      <c r="G43" s="3"/>
      <c r="H43" s="3"/>
      <c r="I43" s="3"/>
      <c r="J43" s="3"/>
      <c r="K43" s="16">
        <f>+V24</f>
        <v>86192.736043889556</v>
      </c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6"/>
    </row>
    <row r="44" spans="2:54">
      <c r="B44" s="5"/>
      <c r="C44" s="3"/>
      <c r="D44" s="3"/>
      <c r="E44" s="3"/>
      <c r="F44" s="3"/>
      <c r="G44" s="3"/>
      <c r="H44" s="3"/>
      <c r="I44" s="3"/>
      <c r="J44" s="3"/>
      <c r="K44" s="16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6"/>
    </row>
    <row r="45" spans="2:54">
      <c r="B45" s="5"/>
      <c r="C45" s="3"/>
      <c r="D45" s="3"/>
      <c r="E45" s="3"/>
      <c r="F45" s="3"/>
      <c r="G45" s="3"/>
      <c r="H45" s="3"/>
      <c r="I45" s="3"/>
      <c r="J45" s="3"/>
      <c r="K45" s="16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6"/>
    </row>
    <row r="46" spans="2:54">
      <c r="B46" s="5"/>
      <c r="C46" s="3"/>
      <c r="D46" s="3"/>
      <c r="E46" s="3"/>
      <c r="F46" s="3"/>
      <c r="G46" s="3"/>
      <c r="H46" s="3"/>
      <c r="I46" s="3"/>
      <c r="J46" s="3"/>
      <c r="K46" s="16"/>
      <c r="L46" s="3"/>
      <c r="M46" s="3"/>
      <c r="N46" s="3"/>
      <c r="O46" s="3"/>
      <c r="P46" s="3"/>
      <c r="Q46" s="3"/>
      <c r="R46" s="3"/>
      <c r="S46" s="3"/>
      <c r="T46" s="3"/>
      <c r="U46" s="3"/>
      <c r="V46" s="3" t="s">
        <v>26</v>
      </c>
      <c r="W46" s="3"/>
      <c r="X46" s="3"/>
      <c r="Y46" s="14">
        <v>1.3</v>
      </c>
      <c r="Z46" s="14"/>
      <c r="AA46" s="3" t="s">
        <v>16</v>
      </c>
      <c r="AB46" s="4" t="str">
        <f>IF(V34&gt;Y46,"","azalt.Wtüm 'den küçük olmalı.")</f>
        <v/>
      </c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6"/>
    </row>
    <row r="47" spans="2:54">
      <c r="B47" s="5"/>
      <c r="C47" s="3"/>
      <c r="D47" s="3"/>
      <c r="E47" s="3"/>
      <c r="F47" s="3"/>
      <c r="G47" s="3"/>
      <c r="H47" s="3"/>
      <c r="I47" s="3"/>
      <c r="J47" s="3"/>
      <c r="K47" s="16" t="s">
        <v>4</v>
      </c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6"/>
    </row>
    <row r="48" spans="2:54">
      <c r="B48" s="5"/>
      <c r="C48" s="3"/>
      <c r="D48" s="3"/>
      <c r="E48" s="3"/>
      <c r="F48" s="3"/>
      <c r="G48" s="3"/>
      <c r="H48" s="3"/>
      <c r="I48" s="3"/>
      <c r="J48" s="3"/>
      <c r="K48" s="16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6"/>
    </row>
    <row r="49" spans="2:54">
      <c r="B49" s="5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6"/>
    </row>
    <row r="50" spans="2:54">
      <c r="B50" s="5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6"/>
    </row>
    <row r="51" spans="2:54">
      <c r="B51" s="5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6"/>
    </row>
    <row r="52" spans="2:54">
      <c r="B52" s="5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6"/>
    </row>
    <row r="53" spans="2:54">
      <c r="B53" s="5"/>
      <c r="C53" s="3"/>
      <c r="D53" s="3"/>
      <c r="E53" s="3"/>
      <c r="F53" s="3"/>
      <c r="G53" s="3"/>
      <c r="H53" s="3"/>
      <c r="I53" s="3"/>
      <c r="J53" s="3"/>
      <c r="K53" s="3"/>
      <c r="L53" s="9" t="s">
        <v>27</v>
      </c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6"/>
    </row>
    <row r="54" spans="2:54">
      <c r="B54" s="5"/>
      <c r="C54" s="3"/>
      <c r="D54" s="3"/>
      <c r="E54" s="3"/>
      <c r="F54" s="3"/>
      <c r="G54" s="3"/>
      <c r="H54" s="3"/>
      <c r="I54" s="3"/>
      <c r="J54" s="3"/>
      <c r="K54" s="3"/>
      <c r="L54" s="9" t="s">
        <v>28</v>
      </c>
      <c r="M54" s="3"/>
      <c r="N54" s="17">
        <f>+Y46</f>
        <v>1.3</v>
      </c>
      <c r="O54" s="17"/>
      <c r="P54" s="3" t="s">
        <v>19</v>
      </c>
      <c r="Q54" s="17">
        <f>+AJ15</f>
        <v>86192.736043889556</v>
      </c>
      <c r="R54" s="17"/>
      <c r="S54" s="17"/>
      <c r="T54" s="7" t="s">
        <v>8</v>
      </c>
      <c r="U54" s="17">
        <f>+N54/Q54</f>
        <v>1.5082477476269425E-5</v>
      </c>
      <c r="V54" s="17"/>
      <c r="W54" s="17"/>
      <c r="X54" s="3" t="s">
        <v>20</v>
      </c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6"/>
    </row>
    <row r="55" spans="2:54">
      <c r="B55" s="5"/>
      <c r="C55" s="3"/>
      <c r="D55" s="3"/>
      <c r="E55" s="3"/>
      <c r="F55" s="3"/>
      <c r="G55" s="3"/>
      <c r="H55" s="3"/>
      <c r="I55" s="3"/>
      <c r="J55" s="3"/>
      <c r="K55" s="3"/>
      <c r="L55" s="9" t="s">
        <v>28</v>
      </c>
      <c r="M55" s="3"/>
      <c r="N55" s="17">
        <f>+U54*1000000</f>
        <v>15.082477476269425</v>
      </c>
      <c r="O55" s="17"/>
      <c r="P55" s="17"/>
      <c r="Q55" s="3" t="s">
        <v>22</v>
      </c>
      <c r="R55" s="3"/>
      <c r="S55" s="3"/>
      <c r="T55" s="3" t="s">
        <v>30</v>
      </c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6"/>
    </row>
    <row r="56" spans="2:54">
      <c r="B56" s="5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6"/>
    </row>
    <row r="57" spans="2:54">
      <c r="B57" s="5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2" t="s">
        <v>31</v>
      </c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6"/>
    </row>
    <row r="58" spans="2:54">
      <c r="B58" s="5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6"/>
    </row>
    <row r="59" spans="2:54">
      <c r="B59" s="5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6"/>
    </row>
    <row r="60" spans="2:54">
      <c r="B60" s="5"/>
      <c r="C60" s="3"/>
      <c r="D60" s="3"/>
      <c r="E60" s="3"/>
      <c r="F60" s="3"/>
      <c r="G60" s="3"/>
      <c r="H60" s="3"/>
      <c r="I60" s="3"/>
      <c r="J60" s="3"/>
      <c r="K60" s="16" t="s">
        <v>9</v>
      </c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6"/>
    </row>
    <row r="61" spans="2:54">
      <c r="B61" s="5"/>
      <c r="C61" s="3"/>
      <c r="D61" s="3"/>
      <c r="E61" s="3"/>
      <c r="F61" s="3"/>
      <c r="G61" s="3"/>
      <c r="H61" s="3"/>
      <c r="I61" s="3"/>
      <c r="J61" s="3"/>
      <c r="K61" s="16"/>
      <c r="L61" s="3"/>
      <c r="M61" s="3"/>
      <c r="N61" s="3"/>
      <c r="O61" s="3"/>
      <c r="P61" s="3"/>
      <c r="Q61" s="3"/>
      <c r="R61" s="3"/>
      <c r="S61" s="3"/>
      <c r="T61" s="3"/>
      <c r="U61" s="3"/>
      <c r="V61" s="3" t="s">
        <v>32</v>
      </c>
      <c r="W61" s="3"/>
      <c r="X61" s="3"/>
      <c r="Y61" s="14">
        <v>0.4</v>
      </c>
      <c r="Z61" s="14"/>
      <c r="AA61" s="3" t="s">
        <v>16</v>
      </c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6"/>
    </row>
    <row r="62" spans="2:54">
      <c r="B62" s="5"/>
      <c r="C62" s="3"/>
      <c r="D62" s="3"/>
      <c r="E62" s="3"/>
      <c r="F62" s="3"/>
      <c r="G62" s="3"/>
      <c r="H62" s="3"/>
      <c r="I62" s="3"/>
      <c r="J62" s="3"/>
      <c r="K62" s="16">
        <f>+AJ15</f>
        <v>86192.736043889556</v>
      </c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6"/>
    </row>
    <row r="63" spans="2:54">
      <c r="B63" s="5"/>
      <c r="C63" s="3"/>
      <c r="D63" s="3"/>
      <c r="E63" s="3"/>
      <c r="F63" s="3"/>
      <c r="G63" s="3"/>
      <c r="H63" s="3"/>
      <c r="I63" s="3"/>
      <c r="J63" s="3"/>
      <c r="K63" s="16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6"/>
    </row>
    <row r="64" spans="2:54">
      <c r="B64" s="5"/>
      <c r="C64" s="3"/>
      <c r="D64" s="3"/>
      <c r="E64" s="3"/>
      <c r="F64" s="3"/>
      <c r="G64" s="3"/>
      <c r="H64" s="3"/>
      <c r="I64" s="3"/>
      <c r="J64" s="3"/>
      <c r="K64" s="16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6"/>
    </row>
    <row r="65" spans="2:54">
      <c r="B65" s="5"/>
      <c r="C65" s="3"/>
      <c r="D65" s="3"/>
      <c r="E65" s="3"/>
      <c r="F65" s="3"/>
      <c r="G65" s="3"/>
      <c r="H65" s="3"/>
      <c r="I65" s="3"/>
      <c r="J65" s="3"/>
      <c r="K65" s="16"/>
      <c r="L65" s="3"/>
      <c r="M65" s="3"/>
      <c r="N65" s="3"/>
      <c r="O65" s="3"/>
      <c r="P65" s="3"/>
      <c r="Q65" s="3"/>
      <c r="R65" s="3"/>
      <c r="S65" s="3"/>
      <c r="T65" s="3"/>
      <c r="U65" s="3"/>
      <c r="V65" s="3" t="s">
        <v>26</v>
      </c>
      <c r="W65" s="3"/>
      <c r="X65" s="3"/>
      <c r="Y65" s="18">
        <f>+Y46</f>
        <v>1.3</v>
      </c>
      <c r="Z65" s="18"/>
      <c r="AA65" s="3" t="s">
        <v>16</v>
      </c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6"/>
    </row>
    <row r="66" spans="2:54">
      <c r="B66" s="5"/>
      <c r="C66" s="3"/>
      <c r="D66" s="3"/>
      <c r="E66" s="3"/>
      <c r="F66" s="3"/>
      <c r="G66" s="3"/>
      <c r="H66" s="3"/>
      <c r="I66" s="3"/>
      <c r="J66" s="3"/>
      <c r="K66" s="16" t="s">
        <v>4</v>
      </c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6"/>
    </row>
    <row r="67" spans="2:54">
      <c r="B67" s="5"/>
      <c r="C67" s="3"/>
      <c r="D67" s="3"/>
      <c r="E67" s="3"/>
      <c r="F67" s="3"/>
      <c r="G67" s="3"/>
      <c r="H67" s="3"/>
      <c r="I67" s="3"/>
      <c r="J67" s="3"/>
      <c r="K67" s="16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6"/>
    </row>
    <row r="68" spans="2:54">
      <c r="B68" s="5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6"/>
    </row>
    <row r="69" spans="2:54">
      <c r="B69" s="5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6"/>
    </row>
    <row r="70" spans="2:54">
      <c r="B70" s="5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6"/>
    </row>
    <row r="71" spans="2:54">
      <c r="B71" s="5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6"/>
    </row>
    <row r="72" spans="2:54">
      <c r="B72" s="5"/>
      <c r="C72" s="3"/>
      <c r="D72" s="3"/>
      <c r="E72" s="3"/>
      <c r="F72" s="3"/>
      <c r="G72" s="3"/>
      <c r="H72" s="3"/>
      <c r="I72" s="3"/>
      <c r="J72" s="3"/>
      <c r="K72" s="3"/>
      <c r="L72" s="9" t="s">
        <v>39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6"/>
    </row>
    <row r="73" spans="2:54">
      <c r="B73" s="5"/>
      <c r="C73" s="3"/>
      <c r="D73" s="3"/>
      <c r="E73" s="3"/>
      <c r="F73" s="3"/>
      <c r="G73" s="3"/>
      <c r="H73" s="3"/>
      <c r="I73" s="3"/>
      <c r="J73" s="3"/>
      <c r="K73" s="3"/>
      <c r="L73" s="9" t="s">
        <v>33</v>
      </c>
      <c r="M73" s="3"/>
      <c r="N73" s="17">
        <f>+Y61+Y65</f>
        <v>1.7000000000000002</v>
      </c>
      <c r="O73" s="17"/>
      <c r="P73" s="3" t="s">
        <v>19</v>
      </c>
      <c r="Q73" s="17">
        <f>+AJ15</f>
        <v>86192.736043889556</v>
      </c>
      <c r="R73" s="17"/>
      <c r="S73" s="17"/>
      <c r="T73" s="7" t="s">
        <v>8</v>
      </c>
      <c r="U73" s="17">
        <f>+N73/Q73</f>
        <v>1.9723239776660018E-5</v>
      </c>
      <c r="V73" s="17"/>
      <c r="W73" s="17"/>
      <c r="X73" s="3" t="s">
        <v>20</v>
      </c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6"/>
    </row>
    <row r="74" spans="2:54">
      <c r="B74" s="5"/>
      <c r="C74" s="3"/>
      <c r="D74" s="3"/>
      <c r="E74" s="3"/>
      <c r="F74" s="3"/>
      <c r="G74" s="3"/>
      <c r="H74" s="3"/>
      <c r="I74" s="3"/>
      <c r="J74" s="3"/>
      <c r="K74" s="3"/>
      <c r="L74" s="9" t="s">
        <v>33</v>
      </c>
      <c r="M74" s="3"/>
      <c r="N74" s="17">
        <f>+U73*1000000</f>
        <v>19.723239776660019</v>
      </c>
      <c r="O74" s="17"/>
      <c r="P74" s="17"/>
      <c r="Q74" s="3" t="s">
        <v>22</v>
      </c>
      <c r="R74" s="3"/>
      <c r="S74" s="3"/>
      <c r="T74" s="3" t="s">
        <v>34</v>
      </c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6"/>
    </row>
    <row r="75" spans="2:54">
      <c r="B75" s="5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6"/>
    </row>
    <row r="76" spans="2:54">
      <c r="B76" s="5"/>
      <c r="C76" s="3"/>
      <c r="D76" s="3"/>
      <c r="E76" s="3"/>
      <c r="F76" s="3"/>
      <c r="G76" s="3"/>
      <c r="H76" s="3"/>
      <c r="I76" s="3"/>
      <c r="J76" s="3" t="s">
        <v>36</v>
      </c>
      <c r="K76" s="3"/>
      <c r="L76" s="3"/>
      <c r="M76" s="3"/>
      <c r="N76" s="3"/>
      <c r="O76" s="3"/>
      <c r="P76" s="2" t="s">
        <v>47</v>
      </c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6"/>
    </row>
    <row r="77" spans="2:54">
      <c r="B77" s="5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6"/>
    </row>
    <row r="78" spans="2:54">
      <c r="B78" s="5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6"/>
    </row>
    <row r="79" spans="2:54">
      <c r="B79" s="5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6"/>
    </row>
    <row r="80" spans="2:54">
      <c r="B80" s="5"/>
      <c r="C80" s="3"/>
      <c r="D80" s="3"/>
      <c r="E80" s="3"/>
      <c r="F80" s="3"/>
      <c r="G80" s="3"/>
      <c r="H80" s="3"/>
      <c r="I80" s="10"/>
      <c r="J80" s="10"/>
      <c r="K80" s="10"/>
      <c r="L80" s="10"/>
      <c r="M80" s="10"/>
      <c r="N80" s="3"/>
      <c r="O80" s="3"/>
      <c r="P80" s="3"/>
      <c r="Q80" s="3"/>
      <c r="R80" s="3"/>
      <c r="S80" s="3"/>
      <c r="T80" s="3"/>
      <c r="U80" s="3"/>
      <c r="V80" s="3" t="s">
        <v>43</v>
      </c>
      <c r="W80" s="3"/>
      <c r="X80" s="3"/>
      <c r="Y80" s="3"/>
      <c r="Z80" s="3"/>
      <c r="AA80" s="3"/>
      <c r="AB80" s="3"/>
      <c r="AC80" s="3"/>
      <c r="AD80" s="3"/>
      <c r="AE80" s="3" t="s">
        <v>35</v>
      </c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6"/>
    </row>
    <row r="81" spans="2:54">
      <c r="B81" s="5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6"/>
    </row>
    <row r="82" spans="2:54">
      <c r="B82" s="5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6"/>
    </row>
    <row r="83" spans="2:54">
      <c r="B83" s="5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6"/>
    </row>
    <row r="84" spans="2:54">
      <c r="B84" s="5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 t="s">
        <v>44</v>
      </c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6"/>
    </row>
    <row r="85" spans="2:54">
      <c r="B85" s="5"/>
      <c r="C85" s="3"/>
      <c r="D85" s="3"/>
      <c r="E85" s="3"/>
      <c r="F85" s="3"/>
      <c r="G85" s="3"/>
      <c r="H85" s="3"/>
      <c r="I85" s="10"/>
      <c r="J85" s="10"/>
      <c r="K85" s="10"/>
      <c r="L85" s="10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6"/>
    </row>
    <row r="86" spans="2:54">
      <c r="B86" s="5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6"/>
    </row>
    <row r="87" spans="2:54">
      <c r="B87" s="5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6"/>
    </row>
    <row r="88" spans="2:54">
      <c r="B88" s="5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6"/>
    </row>
    <row r="89" spans="2:54">
      <c r="B89" s="5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6"/>
    </row>
    <row r="90" spans="2:54">
      <c r="B90" s="5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6"/>
    </row>
    <row r="91" spans="2:54">
      <c r="B91" s="5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9" t="s">
        <v>45</v>
      </c>
      <c r="O91" s="3"/>
      <c r="P91" s="3"/>
      <c r="Q91" s="3"/>
      <c r="R91" s="3"/>
      <c r="S91" s="17">
        <f>+N74</f>
        <v>19.723239776660019</v>
      </c>
      <c r="T91" s="17"/>
      <c r="U91" s="17"/>
      <c r="V91" s="7" t="s">
        <v>46</v>
      </c>
      <c r="W91" s="17">
        <v>9.81</v>
      </c>
      <c r="X91" s="17"/>
      <c r="Y91" s="7" t="s">
        <v>8</v>
      </c>
      <c r="Z91" s="17">
        <f>+S91-W91</f>
        <v>9.9132397766600189</v>
      </c>
      <c r="AA91" s="17"/>
      <c r="AB91" s="17"/>
      <c r="AC91" s="3" t="s">
        <v>22</v>
      </c>
      <c r="AD91" s="3"/>
      <c r="AE91" s="3"/>
      <c r="AF91" s="3" t="s">
        <v>48</v>
      </c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6"/>
    </row>
    <row r="92" spans="2:54">
      <c r="B92" s="5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6"/>
    </row>
    <row r="93" spans="2:54">
      <c r="B93" s="5"/>
      <c r="C93" s="3"/>
      <c r="D93" s="3"/>
      <c r="E93" s="3"/>
      <c r="F93" s="3"/>
      <c r="G93" s="3"/>
      <c r="H93" s="3"/>
      <c r="I93" s="3"/>
      <c r="J93" s="3"/>
      <c r="K93" s="2" t="s">
        <v>51</v>
      </c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6"/>
    </row>
    <row r="94" spans="2:54">
      <c r="B94" s="5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17"/>
      <c r="AU94" s="17"/>
      <c r="AV94" s="17"/>
      <c r="AW94" s="17"/>
      <c r="AX94" s="3"/>
      <c r="AY94" s="3"/>
      <c r="AZ94" s="3"/>
      <c r="BA94" s="3"/>
      <c r="BB94" s="6"/>
    </row>
    <row r="95" spans="2:54">
      <c r="B95" s="5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6"/>
    </row>
    <row r="96" spans="2:54">
      <c r="B96" s="5"/>
      <c r="C96" s="3"/>
      <c r="D96" s="16" t="s">
        <v>9</v>
      </c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6"/>
    </row>
    <row r="97" spans="2:54">
      <c r="B97" s="5"/>
      <c r="C97" s="3"/>
      <c r="D97" s="16"/>
      <c r="E97" s="3"/>
      <c r="F97" s="3"/>
      <c r="G97" s="3" t="s">
        <v>37</v>
      </c>
      <c r="H97" s="3"/>
      <c r="I97" s="18">
        <f>+Y97/9.81*1000000</f>
        <v>40774.719673802247</v>
      </c>
      <c r="J97" s="18"/>
      <c r="K97" s="18"/>
      <c r="L97" s="3" t="s">
        <v>9</v>
      </c>
      <c r="M97" s="3"/>
      <c r="N97" s="3"/>
      <c r="O97" s="3"/>
      <c r="P97" s="3"/>
      <c r="Q97" s="3"/>
      <c r="R97" s="3"/>
      <c r="S97" s="3"/>
      <c r="T97" s="3"/>
      <c r="U97" s="3"/>
      <c r="V97" s="3" t="s">
        <v>32</v>
      </c>
      <c r="W97" s="3"/>
      <c r="X97" s="3"/>
      <c r="Y97" s="18">
        <f>+Y61</f>
        <v>0.4</v>
      </c>
      <c r="Z97" s="18"/>
      <c r="AA97" s="3" t="s">
        <v>16</v>
      </c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6"/>
    </row>
    <row r="98" spans="2:54">
      <c r="B98" s="5"/>
      <c r="C98" s="3"/>
      <c r="D98" s="16">
        <f>+AJ15</f>
        <v>86192.736043889556</v>
      </c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10"/>
      <c r="Z98" s="10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6"/>
    </row>
    <row r="99" spans="2:54">
      <c r="B99" s="5"/>
      <c r="C99" s="3"/>
      <c r="D99" s="16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10"/>
      <c r="Z99" s="10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6"/>
    </row>
    <row r="100" spans="2:54">
      <c r="B100" s="5"/>
      <c r="C100" s="3"/>
      <c r="D100" s="16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10"/>
      <c r="Z100" s="10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6"/>
    </row>
    <row r="101" spans="2:54">
      <c r="B101" s="5"/>
      <c r="C101" s="3"/>
      <c r="D101" s="16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 t="s">
        <v>26</v>
      </c>
      <c r="W101" s="3"/>
      <c r="X101" s="3"/>
      <c r="Y101" s="18">
        <f>+Y46</f>
        <v>1.3</v>
      </c>
      <c r="Z101" s="18"/>
      <c r="AA101" s="3" t="s">
        <v>16</v>
      </c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6"/>
    </row>
    <row r="102" spans="2:54">
      <c r="B102" s="5"/>
      <c r="C102" s="3"/>
      <c r="D102" s="16" t="s">
        <v>4</v>
      </c>
      <c r="E102" s="3"/>
      <c r="F102" s="3" t="s">
        <v>38</v>
      </c>
      <c r="G102" s="3"/>
      <c r="H102" s="3"/>
      <c r="I102" s="18">
        <f>+D98-I97</f>
        <v>45418.016370087309</v>
      </c>
      <c r="J102" s="18"/>
      <c r="K102" s="18"/>
      <c r="L102" s="3" t="s">
        <v>9</v>
      </c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6"/>
    </row>
    <row r="103" spans="2:54">
      <c r="B103" s="5"/>
      <c r="C103" s="3"/>
      <c r="D103" s="16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6"/>
    </row>
    <row r="104" spans="2:54">
      <c r="B104" s="5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6"/>
    </row>
    <row r="105" spans="2:54">
      <c r="B105" s="5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6"/>
    </row>
    <row r="106" spans="2:54">
      <c r="B106" s="5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6"/>
    </row>
    <row r="107" spans="2:54">
      <c r="B107" s="5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6"/>
    </row>
    <row r="108" spans="2:54">
      <c r="B108" s="5"/>
      <c r="C108" s="3"/>
      <c r="D108" s="3"/>
      <c r="E108" s="3"/>
      <c r="F108" s="3"/>
      <c r="G108" s="3"/>
      <c r="H108" s="3"/>
      <c r="I108" s="3"/>
      <c r="J108" s="3"/>
      <c r="K108" s="3"/>
      <c r="L108" s="9" t="s">
        <v>40</v>
      </c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6"/>
    </row>
    <row r="109" spans="2:54">
      <c r="B109" s="5"/>
      <c r="C109" s="3"/>
      <c r="D109" s="3"/>
      <c r="E109" s="3"/>
      <c r="F109" s="3"/>
      <c r="G109" s="3"/>
      <c r="H109" s="3"/>
      <c r="I109" s="3"/>
      <c r="J109" s="3"/>
      <c r="K109" s="3"/>
      <c r="L109" s="9" t="s">
        <v>41</v>
      </c>
      <c r="M109" s="3"/>
      <c r="N109" s="17">
        <f>+Y101</f>
        <v>1.3</v>
      </c>
      <c r="O109" s="17"/>
      <c r="P109" s="3" t="s">
        <v>19</v>
      </c>
      <c r="Q109" s="17">
        <f>+I102</f>
        <v>45418.016370087309</v>
      </c>
      <c r="R109" s="17"/>
      <c r="S109" s="17"/>
      <c r="T109" s="7" t="s">
        <v>8</v>
      </c>
      <c r="U109" s="17">
        <f>+N109/Q109</f>
        <v>2.8623002585735801E-5</v>
      </c>
      <c r="V109" s="17"/>
      <c r="W109" s="17"/>
      <c r="X109" s="3" t="s">
        <v>20</v>
      </c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6"/>
    </row>
    <row r="110" spans="2:54">
      <c r="B110" s="5"/>
      <c r="C110" s="3"/>
      <c r="D110" s="3"/>
      <c r="E110" s="3"/>
      <c r="F110" s="3"/>
      <c r="G110" s="3"/>
      <c r="H110" s="3"/>
      <c r="I110" s="3"/>
      <c r="J110" s="3"/>
      <c r="K110" s="3"/>
      <c r="L110" s="9" t="s">
        <v>41</v>
      </c>
      <c r="M110" s="3"/>
      <c r="N110" s="17">
        <f>+U109*1000000</f>
        <v>28.623002585735801</v>
      </c>
      <c r="O110" s="17"/>
      <c r="P110" s="17"/>
      <c r="Q110" s="3" t="s">
        <v>22</v>
      </c>
      <c r="R110" s="3"/>
      <c r="S110" s="3"/>
      <c r="T110" s="3" t="s">
        <v>42</v>
      </c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6"/>
    </row>
    <row r="111" spans="2:54" ht="12" thickBot="1">
      <c r="B111" s="11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3"/>
    </row>
  </sheetData>
  <sheetProtection algorithmName="SHA-512" hashValue="8iSLP6r8xiRu0FfBLHtxb4FXsXYBk9E5NEavlIhUtnp75oZEvpQPv97NhyO3PuYZoAJbKcjOkr7IfWlaON0/RQ==" saltValue="PiolmekbWf5diNvWGmNm8A==" spinCount="100000" sheet="1" objects="1" scenarios="1"/>
  <mergeCells count="51">
    <mergeCell ref="BE5:BO11"/>
    <mergeCell ref="K66:K67"/>
    <mergeCell ref="N73:O73"/>
    <mergeCell ref="Q73:S73"/>
    <mergeCell ref="AT94:AW94"/>
    <mergeCell ref="M36:O36"/>
    <mergeCell ref="K41:K42"/>
    <mergeCell ref="AG15:AH15"/>
    <mergeCell ref="AJ15:AL15"/>
    <mergeCell ref="V34:W34"/>
    <mergeCell ref="V28:V29"/>
    <mergeCell ref="V22:V23"/>
    <mergeCell ref="V24:V27"/>
    <mergeCell ref="Y24:Y26"/>
    <mergeCell ref="B2:BB2"/>
    <mergeCell ref="U73:W73"/>
    <mergeCell ref="N74:P74"/>
    <mergeCell ref="N54:O54"/>
    <mergeCell ref="Q54:S54"/>
    <mergeCell ref="U54:W54"/>
    <mergeCell ref="N55:P55"/>
    <mergeCell ref="K60:K61"/>
    <mergeCell ref="K62:K65"/>
    <mergeCell ref="K43:K46"/>
    <mergeCell ref="K47:K48"/>
    <mergeCell ref="Y27:Y29"/>
    <mergeCell ref="Y46:Z46"/>
    <mergeCell ref="R35:S35"/>
    <mergeCell ref="U35:W35"/>
    <mergeCell ref="Y35:AA35"/>
    <mergeCell ref="D96:D97"/>
    <mergeCell ref="Y97:Z97"/>
    <mergeCell ref="D98:D101"/>
    <mergeCell ref="Y101:Z101"/>
    <mergeCell ref="D102:D103"/>
    <mergeCell ref="I97:K97"/>
    <mergeCell ref="I102:K102"/>
    <mergeCell ref="N110:P110"/>
    <mergeCell ref="S91:U91"/>
    <mergeCell ref="W91:X91"/>
    <mergeCell ref="Y61:Z61"/>
    <mergeCell ref="Z91:AB91"/>
    <mergeCell ref="Y65:Z65"/>
    <mergeCell ref="N109:O109"/>
    <mergeCell ref="Q109:S109"/>
    <mergeCell ref="U109:W109"/>
    <mergeCell ref="Q3:R3"/>
    <mergeCell ref="W11:W13"/>
    <mergeCell ref="W9:W10"/>
    <mergeCell ref="W14:W15"/>
    <mergeCell ref="AD15:AE15"/>
  </mergeCells>
  <pageMargins left="0.7" right="0.7" top="0.75" bottom="0.75" header="0.3" footer="0.3"/>
  <pageSetup paperSize="9" orientation="portrait" horizontalDpi="4294967293" verticalDpi="0" r:id="rId1"/>
  <ignoredErrors>
    <ignoredError sqref="U54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Gurcan Berberoglu</dc:creator>
  <cp:lastModifiedBy>Gurcan Berberoglu</cp:lastModifiedBy>
  <dcterms:created xsi:type="dcterms:W3CDTF">2021-02-04T10:32:50Z</dcterms:created>
  <dcterms:modified xsi:type="dcterms:W3CDTF">2021-02-04T20:25:16Z</dcterms:modified>
</cp:coreProperties>
</file>