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gurca\Desktop\"/>
    </mc:Choice>
  </mc:AlternateContent>
  <xr:revisionPtr revIDLastSave="0" documentId="13_ncr:1_{F1FEB0A7-9477-4467-8130-3CD7EA8FD812}" xr6:coauthVersionLast="45" xr6:coauthVersionMax="45" xr10:uidLastSave="{00000000-0000-0000-0000-000000000000}"/>
  <bookViews>
    <workbookView xWindow="-120" yWindow="-120" windowWidth="29040" windowHeight="15840" xr2:uid="{CA524215-7305-408D-9C32-CA359F8CF44E}"/>
  </bookViews>
  <sheets>
    <sheet name="yol_yarmas_sev_kayma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1" i="8" l="1"/>
  <c r="O41" i="8"/>
  <c r="J41" i="8"/>
  <c r="G41" i="8"/>
  <c r="M41" i="8"/>
  <c r="O40" i="8"/>
  <c r="L40" i="8"/>
  <c r="H40" i="8"/>
  <c r="AE39" i="8"/>
  <c r="AB39" i="8"/>
  <c r="W39" i="8"/>
  <c r="S39" i="8"/>
  <c r="P39" i="8"/>
  <c r="M39" i="8"/>
  <c r="O38" i="8"/>
  <c r="L38" i="8"/>
  <c r="I38" i="8"/>
  <c r="O37" i="8"/>
  <c r="J37" i="8"/>
  <c r="G37" i="8"/>
  <c r="AM20" i="8"/>
  <c r="AB21" i="8" s="1"/>
  <c r="AJ17" i="8"/>
  <c r="W17" i="8"/>
  <c r="T23" i="8"/>
  <c r="AH31" i="8" s="1"/>
  <c r="V28" i="8"/>
</calcChain>
</file>

<file path=xl/sharedStrings.xml><?xml version="1.0" encoding="utf-8"?>
<sst xmlns="http://schemas.openxmlformats.org/spreadsheetml/2006/main" count="66" uniqueCount="48">
  <si>
    <t>zemin türü</t>
  </si>
  <si>
    <r>
      <t xml:space="preserve">kuruda birim hacim ağırlığı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(KN/m3)</t>
    </r>
  </si>
  <si>
    <r>
      <t xml:space="preserve">kayma direnci açısı </t>
    </r>
    <r>
      <rPr>
        <sz val="8"/>
        <color theme="1"/>
        <rFont val="Symbol"/>
        <family val="1"/>
        <charset val="2"/>
      </rPr>
      <t>f</t>
    </r>
    <r>
      <rPr>
        <sz val="8"/>
        <color theme="1"/>
        <rFont val="Arial"/>
        <family val="2"/>
        <charset val="162"/>
      </rPr>
      <t>d</t>
    </r>
  </si>
  <si>
    <t>bitkisel toprak (doğal durumda)</t>
  </si>
  <si>
    <r>
      <t>25</t>
    </r>
    <r>
      <rPr>
        <sz val="8"/>
        <color theme="1"/>
        <rFont val="Symbol"/>
        <family val="1"/>
        <charset val="2"/>
      </rPr>
      <t>°</t>
    </r>
  </si>
  <si>
    <t>kum ve çakıl (doğal nemde)</t>
  </si>
  <si>
    <r>
      <t>30</t>
    </r>
    <r>
      <rPr>
        <sz val="8"/>
        <color theme="1"/>
        <rFont val="Symbol"/>
        <family val="1"/>
        <charset val="2"/>
      </rPr>
      <t>°</t>
    </r>
  </si>
  <si>
    <t>kum ve çakıl (doygun durumda)</t>
  </si>
  <si>
    <r>
      <t>27</t>
    </r>
    <r>
      <rPr>
        <sz val="8"/>
        <color theme="1"/>
        <rFont val="Symbol"/>
        <family val="1"/>
        <charset val="2"/>
      </rPr>
      <t>°</t>
    </r>
  </si>
  <si>
    <t>kaya parçaları (yuvarlak ,köşeli)</t>
  </si>
  <si>
    <r>
      <t>35</t>
    </r>
    <r>
      <rPr>
        <sz val="8"/>
        <color theme="1"/>
        <rFont val="Symbol"/>
        <family val="1"/>
        <charset val="2"/>
      </rPr>
      <t>°</t>
    </r>
  </si>
  <si>
    <t>taş dolgu (keskin köşeli ,ocak malzemesi)</t>
  </si>
  <si>
    <r>
      <t>40</t>
    </r>
    <r>
      <rPr>
        <sz val="8"/>
        <color theme="1"/>
        <rFont val="Symbol"/>
        <family val="1"/>
        <charset val="2"/>
      </rPr>
      <t>°</t>
    </r>
  </si>
  <si>
    <t>kil ve silt (doygun durumda)</t>
  </si>
  <si>
    <r>
      <t>15</t>
    </r>
    <r>
      <rPr>
        <sz val="8"/>
        <color theme="1"/>
        <rFont val="Symbol"/>
        <family val="1"/>
        <charset val="2"/>
      </rPr>
      <t>°</t>
    </r>
    <r>
      <rPr>
        <sz val="8"/>
        <color theme="1"/>
        <rFont val="Arial"/>
        <family val="2"/>
        <charset val="162"/>
      </rPr>
      <t>~25</t>
    </r>
    <r>
      <rPr>
        <sz val="8"/>
        <color theme="1"/>
        <rFont val="Symbol"/>
        <family val="1"/>
        <charset val="2"/>
      </rPr>
      <t>°</t>
    </r>
  </si>
  <si>
    <t>Gs = güvenlik sayısı</t>
  </si>
  <si>
    <t>c = zemin kohezyonu</t>
  </si>
  <si>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= zemin birim hacim ağırlığı</t>
    </r>
  </si>
  <si>
    <r>
      <rPr>
        <sz val="8"/>
        <color theme="1"/>
        <rFont val="Symbol"/>
        <family val="1"/>
        <charset val="2"/>
      </rPr>
      <t xml:space="preserve">j </t>
    </r>
    <r>
      <rPr>
        <sz val="8"/>
        <color theme="1"/>
        <rFont val="Arial"/>
        <family val="2"/>
        <charset val="162"/>
      </rPr>
      <t>= kayma direnci açısı</t>
    </r>
  </si>
  <si>
    <t>m</t>
  </si>
  <si>
    <t>°</t>
  </si>
  <si>
    <t>c=</t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</si>
  <si>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>=</t>
    </r>
  </si>
  <si>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=</t>
    </r>
  </si>
  <si>
    <t>KN/m3</t>
  </si>
  <si>
    <t>KN/m²</t>
  </si>
  <si>
    <t>=</t>
  </si>
  <si>
    <t>Dikkat sadece sarı hücrelere data girilecek.</t>
  </si>
  <si>
    <t>+</t>
  </si>
  <si>
    <t>*</t>
  </si>
  <si>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>=</t>
    </r>
  </si>
  <si>
    <t>)=</t>
  </si>
  <si>
    <t>* cos(</t>
  </si>
  <si>
    <t>) * tan (</t>
  </si>
  <si>
    <t>KN</t>
  </si>
  <si>
    <t xml:space="preserve"> /</t>
  </si>
  <si>
    <r>
      <rPr>
        <b/>
        <sz val="12"/>
        <color theme="7" tint="-0.499984740745262"/>
        <rFont val="Arial"/>
        <family val="2"/>
        <charset val="162"/>
      </rPr>
      <t xml:space="preserve">YOL YARMASI ŞEV KAYMASI GÜVENLİK SAYISI HESABI  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</si>
  <si>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 </t>
    </r>
    <r>
      <rPr>
        <sz val="8"/>
        <color theme="1"/>
        <rFont val="Arial"/>
        <family val="1"/>
        <charset val="2"/>
      </rPr>
      <t>=</t>
    </r>
  </si>
  <si>
    <t>E</t>
  </si>
  <si>
    <t>C</t>
  </si>
  <si>
    <t>D</t>
  </si>
  <si>
    <t>ECD alanı =</t>
  </si>
  <si>
    <t>m²</t>
  </si>
  <si>
    <r>
      <t xml:space="preserve">W =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* ECD alanı =</t>
    </r>
  </si>
  <si>
    <r>
      <t xml:space="preserve">Tf = ED * c + W * cos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* tan </t>
    </r>
    <r>
      <rPr>
        <sz val="8"/>
        <color theme="1"/>
        <rFont val="Symbol"/>
        <family val="1"/>
        <charset val="2"/>
      </rPr>
      <t xml:space="preserve">j </t>
    </r>
    <r>
      <rPr>
        <sz val="8"/>
        <color theme="1"/>
        <rFont val="Arial"/>
        <family val="2"/>
        <charset val="162"/>
      </rPr>
      <t>=</t>
    </r>
  </si>
  <si>
    <r>
      <t xml:space="preserve">T = W * sin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=</t>
    </r>
  </si>
  <si>
    <t>* sin (</t>
  </si>
  <si>
    <t>Gs = Tf / 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</si>
</sst>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8"/>
      <color theme="7" tint="-0.499984740745262"/>
      <name val="Arial"/>
      <family val="2"/>
      <charset val="162"/>
    </font>
    <font>
      <b/>
      <sz val="12"/>
      <color theme="7" tint="-0.499984740745262"/>
      <name val="Arial"/>
      <family val="2"/>
      <charset val="162"/>
    </font>
    <font>
      <b/>
      <sz val="8"/>
      <color rgb="FFFF0000"/>
      <name val="Arial"/>
      <family val="2"/>
      <charset val="162"/>
    </font>
    <font>
      <sz val="8"/>
      <color theme="1"/>
      <name val="Symbol"/>
      <family val="1"/>
      <charset val="2"/>
    </font>
    <font>
      <sz val="8"/>
      <color theme="1"/>
      <name val="Arial"/>
      <family val="1"/>
      <charset val="2"/>
    </font>
    <font>
      <sz val="8"/>
      <name val="Arial"/>
      <family val="2"/>
      <charset val="162"/>
    </font>
    <font>
      <sz val="8"/>
      <color theme="1"/>
      <name val="Arial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1" fillId="0" borderId="4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768E462D-4ADA-4EC4-8E51-71EC6EA46B9C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16</xdr:row>
      <xdr:rowOff>38099</xdr:rowOff>
    </xdr:from>
    <xdr:to>
      <xdr:col>50</xdr:col>
      <xdr:colOff>38100</xdr:colOff>
      <xdr:row>36</xdr:row>
      <xdr:rowOff>80963</xdr:rowOff>
    </xdr:to>
    <xdr:grpSp>
      <xdr:nvGrpSpPr>
        <xdr:cNvPr id="108" name="Group 107">
          <a:extLst>
            <a:ext uri="{FF2B5EF4-FFF2-40B4-BE49-F238E27FC236}">
              <a16:creationId xmlns:a16="http://schemas.microsoft.com/office/drawing/2014/main" id="{AF0A0E3E-FCAA-4A49-B163-D24EB0D19893}"/>
            </a:ext>
          </a:extLst>
        </xdr:cNvPr>
        <xdr:cNvGrpSpPr/>
      </xdr:nvGrpSpPr>
      <xdr:grpSpPr>
        <a:xfrm>
          <a:off x="1295400" y="2876549"/>
          <a:ext cx="6838950" cy="2900364"/>
          <a:chOff x="1295400" y="2876549"/>
          <a:chExt cx="6838950" cy="2900364"/>
        </a:xfrm>
      </xdr:grpSpPr>
      <xdr:cxnSp macro="">
        <xdr:nvCxnSpPr>
          <xdr:cNvPr id="2" name="Straight Connector 1">
            <a:extLst>
              <a:ext uri="{FF2B5EF4-FFF2-40B4-BE49-F238E27FC236}">
                <a16:creationId xmlns:a16="http://schemas.microsoft.com/office/drawing/2014/main" id="{9EB30CAD-58AC-410C-A366-99A3F92D6801}"/>
              </a:ext>
            </a:extLst>
          </xdr:cNvPr>
          <xdr:cNvCxnSpPr/>
        </xdr:nvCxnSpPr>
        <xdr:spPr>
          <a:xfrm flipV="1">
            <a:off x="2867025" y="3267075"/>
            <a:ext cx="4276725" cy="1704975"/>
          </a:xfrm>
          <a:prstGeom prst="line">
            <a:avLst/>
          </a:prstGeom>
          <a:noFill/>
          <a:ln w="22225">
            <a:solidFill>
              <a:schemeClr val="accent2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16" name="Freeform: Shape 15">
            <a:extLst>
              <a:ext uri="{FF2B5EF4-FFF2-40B4-BE49-F238E27FC236}">
                <a16:creationId xmlns:a16="http://schemas.microsoft.com/office/drawing/2014/main" id="{DA242B1C-7B10-4009-9A28-235E9A51DA81}"/>
              </a:ext>
            </a:extLst>
          </xdr:cNvPr>
          <xdr:cNvSpPr/>
        </xdr:nvSpPr>
        <xdr:spPr>
          <a:xfrm>
            <a:off x="1295400" y="3267075"/>
            <a:ext cx="6838950" cy="2000250"/>
          </a:xfrm>
          <a:custGeom>
            <a:avLst/>
            <a:gdLst>
              <a:gd name="connsiteX0" fmla="*/ 0 w 6838950"/>
              <a:gd name="connsiteY0" fmla="*/ 2000250 h 2000250"/>
              <a:gd name="connsiteX1" fmla="*/ 1295400 w 6838950"/>
              <a:gd name="connsiteY1" fmla="*/ 2000250 h 2000250"/>
              <a:gd name="connsiteX2" fmla="*/ 3238500 w 6838950"/>
              <a:gd name="connsiteY2" fmla="*/ 0 h 2000250"/>
              <a:gd name="connsiteX3" fmla="*/ 6838950 w 6838950"/>
              <a:gd name="connsiteY3" fmla="*/ 0 h 2000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838950" h="2000250">
                <a:moveTo>
                  <a:pt x="0" y="2000250"/>
                </a:moveTo>
                <a:lnTo>
                  <a:pt x="1295400" y="2000250"/>
                </a:lnTo>
                <a:lnTo>
                  <a:pt x="3238500" y="0"/>
                </a:lnTo>
                <a:lnTo>
                  <a:pt x="6838950" y="0"/>
                </a:lnTo>
              </a:path>
            </a:pathLst>
          </a:custGeom>
          <a:noFill/>
          <a:ln w="22225">
            <a:solidFill>
              <a:schemeClr val="accent2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BF03B8C7-B235-4993-993C-4CB767A7C805}"/>
              </a:ext>
            </a:extLst>
          </xdr:cNvPr>
          <xdr:cNvCxnSpPr/>
        </xdr:nvCxnSpPr>
        <xdr:spPr>
          <a:xfrm>
            <a:off x="2895600" y="4962526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Arc 20">
            <a:extLst>
              <a:ext uri="{FF2B5EF4-FFF2-40B4-BE49-F238E27FC236}">
                <a16:creationId xmlns:a16="http://schemas.microsoft.com/office/drawing/2014/main" id="{478C29C1-D592-4DFD-8057-C1EFDC3B66D4}"/>
              </a:ext>
            </a:extLst>
          </xdr:cNvPr>
          <xdr:cNvSpPr/>
        </xdr:nvSpPr>
        <xdr:spPr>
          <a:xfrm rot="2285764">
            <a:off x="3090862" y="4814887"/>
            <a:ext cx="190500" cy="190500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" name="Arc 21">
            <a:extLst>
              <a:ext uri="{FF2B5EF4-FFF2-40B4-BE49-F238E27FC236}">
                <a16:creationId xmlns:a16="http://schemas.microsoft.com/office/drawing/2014/main" id="{3D450227-418F-4BEC-A348-5AF920DD0801}"/>
              </a:ext>
            </a:extLst>
          </xdr:cNvPr>
          <xdr:cNvSpPr/>
        </xdr:nvSpPr>
        <xdr:spPr>
          <a:xfrm rot="856623">
            <a:off x="3068381" y="4559044"/>
            <a:ext cx="321184" cy="321184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72534232-8E21-47FD-954C-0A4AFD2FB853}"/>
              </a:ext>
            </a:extLst>
          </xdr:cNvPr>
          <xdr:cNvCxnSpPr/>
        </xdr:nvCxnSpPr>
        <xdr:spPr>
          <a:xfrm>
            <a:off x="2590800" y="5272089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Arc 23">
            <a:extLst>
              <a:ext uri="{FF2B5EF4-FFF2-40B4-BE49-F238E27FC236}">
                <a16:creationId xmlns:a16="http://schemas.microsoft.com/office/drawing/2014/main" id="{ED0E4DF5-A9B4-4DCD-983A-417A73171B21}"/>
              </a:ext>
            </a:extLst>
          </xdr:cNvPr>
          <xdr:cNvSpPr/>
        </xdr:nvSpPr>
        <xdr:spPr>
          <a:xfrm rot="2285764">
            <a:off x="2558290" y="5068127"/>
            <a:ext cx="255520" cy="255520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8C408AE7-FE6D-4A5D-B679-2124DC12F5F4}"/>
              </a:ext>
            </a:extLst>
          </xdr:cNvPr>
          <xdr:cNvCxnSpPr/>
        </xdr:nvCxnSpPr>
        <xdr:spPr>
          <a:xfrm flipH="1">
            <a:off x="2209800" y="3262313"/>
            <a:ext cx="224314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67EE1E77-D5FA-4F3A-AB7E-39F92F582DE4}"/>
              </a:ext>
            </a:extLst>
          </xdr:cNvPr>
          <xdr:cNvCxnSpPr/>
        </xdr:nvCxnSpPr>
        <xdr:spPr>
          <a:xfrm flipV="1">
            <a:off x="2266951" y="3176588"/>
            <a:ext cx="0" cy="21907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91E8911E-F770-457C-88E0-5C5D5B17102D}"/>
              </a:ext>
            </a:extLst>
          </xdr:cNvPr>
          <xdr:cNvCxnSpPr/>
        </xdr:nvCxnSpPr>
        <xdr:spPr>
          <a:xfrm flipH="1">
            <a:off x="2224088" y="3224213"/>
            <a:ext cx="80962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id="{CCC087C2-E56B-4444-B304-91F7A1EEB58F}"/>
              </a:ext>
            </a:extLst>
          </xdr:cNvPr>
          <xdr:cNvCxnSpPr/>
        </xdr:nvCxnSpPr>
        <xdr:spPr>
          <a:xfrm flipH="1">
            <a:off x="2228850" y="5224463"/>
            <a:ext cx="80962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CC459F27-6969-4AF0-A0F7-190CFCF89799}"/>
              </a:ext>
            </a:extLst>
          </xdr:cNvPr>
          <xdr:cNvCxnSpPr/>
        </xdr:nvCxnSpPr>
        <xdr:spPr>
          <a:xfrm>
            <a:off x="2195513" y="4967288"/>
            <a:ext cx="6477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AC36ECBB-88AC-4B21-8361-C2CECCCC131B}"/>
              </a:ext>
            </a:extLst>
          </xdr:cNvPr>
          <xdr:cNvCxnSpPr/>
        </xdr:nvCxnSpPr>
        <xdr:spPr>
          <a:xfrm flipH="1">
            <a:off x="2224087" y="4924425"/>
            <a:ext cx="80962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Connector 38">
            <a:extLst>
              <a:ext uri="{FF2B5EF4-FFF2-40B4-BE49-F238E27FC236}">
                <a16:creationId xmlns:a16="http://schemas.microsoft.com/office/drawing/2014/main" id="{9E256119-04A6-4F48-86BB-2D5CC773195C}"/>
              </a:ext>
            </a:extLst>
          </xdr:cNvPr>
          <xdr:cNvCxnSpPr/>
        </xdr:nvCxnSpPr>
        <xdr:spPr>
          <a:xfrm flipV="1">
            <a:off x="2886075" y="3324225"/>
            <a:ext cx="0" cy="15811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4042F7B2-5713-47E7-B135-2C5133CE5760}"/>
              </a:ext>
            </a:extLst>
          </xdr:cNvPr>
          <xdr:cNvCxnSpPr/>
        </xdr:nvCxnSpPr>
        <xdr:spPr>
          <a:xfrm flipV="1">
            <a:off x="2886076" y="2895600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traight Connector 43">
            <a:extLst>
              <a:ext uri="{FF2B5EF4-FFF2-40B4-BE49-F238E27FC236}">
                <a16:creationId xmlns:a16="http://schemas.microsoft.com/office/drawing/2014/main" id="{09FF74F9-EDDA-4164-A07B-FBEAA1E98851}"/>
              </a:ext>
            </a:extLst>
          </xdr:cNvPr>
          <xdr:cNvCxnSpPr/>
        </xdr:nvCxnSpPr>
        <xdr:spPr>
          <a:xfrm>
            <a:off x="2809875" y="2981325"/>
            <a:ext cx="43910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Straight Connector 45">
            <a:extLst>
              <a:ext uri="{FF2B5EF4-FFF2-40B4-BE49-F238E27FC236}">
                <a16:creationId xmlns:a16="http://schemas.microsoft.com/office/drawing/2014/main" id="{80E9BA95-1CCD-46DB-9370-69714775B91D}"/>
              </a:ext>
            </a:extLst>
          </xdr:cNvPr>
          <xdr:cNvCxnSpPr/>
        </xdr:nvCxnSpPr>
        <xdr:spPr>
          <a:xfrm flipH="1">
            <a:off x="2843213" y="2938462"/>
            <a:ext cx="80962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id="{07910890-00FA-473B-A43A-1F8F9849EDCE}"/>
              </a:ext>
            </a:extLst>
          </xdr:cNvPr>
          <xdr:cNvCxnSpPr/>
        </xdr:nvCxnSpPr>
        <xdr:spPr>
          <a:xfrm flipV="1">
            <a:off x="4533900" y="2900363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Connector 48">
            <a:extLst>
              <a:ext uri="{FF2B5EF4-FFF2-40B4-BE49-F238E27FC236}">
                <a16:creationId xmlns:a16="http://schemas.microsoft.com/office/drawing/2014/main" id="{9CD30C02-DCC4-4690-B750-08517EED452D}"/>
              </a:ext>
            </a:extLst>
          </xdr:cNvPr>
          <xdr:cNvCxnSpPr/>
        </xdr:nvCxnSpPr>
        <xdr:spPr>
          <a:xfrm flipH="1">
            <a:off x="4491037" y="2943225"/>
            <a:ext cx="80962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id="{F31AE06B-F85B-4AC5-B459-E683842F0737}"/>
              </a:ext>
            </a:extLst>
          </xdr:cNvPr>
          <xdr:cNvCxnSpPr/>
        </xdr:nvCxnSpPr>
        <xdr:spPr>
          <a:xfrm flipV="1">
            <a:off x="7124700" y="2900363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Connector 50">
            <a:extLst>
              <a:ext uri="{FF2B5EF4-FFF2-40B4-BE49-F238E27FC236}">
                <a16:creationId xmlns:a16="http://schemas.microsoft.com/office/drawing/2014/main" id="{7C80FC68-A1C8-46C1-B73D-D48DD1DB83EB}"/>
              </a:ext>
            </a:extLst>
          </xdr:cNvPr>
          <xdr:cNvCxnSpPr/>
        </xdr:nvCxnSpPr>
        <xdr:spPr>
          <a:xfrm flipH="1">
            <a:off x="7081837" y="2943225"/>
            <a:ext cx="80962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id="{EE3034CA-B9DD-4107-B415-B778F5378DC7}"/>
              </a:ext>
            </a:extLst>
          </xdr:cNvPr>
          <xdr:cNvCxnSpPr/>
        </xdr:nvCxnSpPr>
        <xdr:spPr>
          <a:xfrm flipV="1">
            <a:off x="3095625" y="4014788"/>
            <a:ext cx="4353085" cy="17354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4F621F99-AEA3-4990-8503-6B7ADBDA14FD}"/>
              </a:ext>
            </a:extLst>
          </xdr:cNvPr>
          <xdr:cNvCxnSpPr/>
        </xdr:nvCxnSpPr>
        <xdr:spPr>
          <a:xfrm>
            <a:off x="2900363" y="5010151"/>
            <a:ext cx="276225" cy="7667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Straight Connector 56">
            <a:extLst>
              <a:ext uri="{FF2B5EF4-FFF2-40B4-BE49-F238E27FC236}">
                <a16:creationId xmlns:a16="http://schemas.microsoft.com/office/drawing/2014/main" id="{F7314C3F-543E-44B3-898A-64400B43336F}"/>
              </a:ext>
            </a:extLst>
          </xdr:cNvPr>
          <xdr:cNvCxnSpPr/>
        </xdr:nvCxnSpPr>
        <xdr:spPr>
          <a:xfrm flipH="1">
            <a:off x="3143250" y="5667375"/>
            <a:ext cx="38100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E324EA6C-BC7B-48D4-AE6B-85DD47DF0D5E}"/>
              </a:ext>
            </a:extLst>
          </xdr:cNvPr>
          <xdr:cNvCxnSpPr/>
        </xdr:nvCxnSpPr>
        <xdr:spPr>
          <a:xfrm>
            <a:off x="7143751" y="3314701"/>
            <a:ext cx="276225" cy="7667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6EE1939F-493C-4EA6-A594-B988448D5A05}"/>
              </a:ext>
            </a:extLst>
          </xdr:cNvPr>
          <xdr:cNvCxnSpPr/>
        </xdr:nvCxnSpPr>
        <xdr:spPr>
          <a:xfrm flipH="1">
            <a:off x="7377113" y="3981450"/>
            <a:ext cx="38100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Straight Connector 61">
            <a:extLst>
              <a:ext uri="{FF2B5EF4-FFF2-40B4-BE49-F238E27FC236}">
                <a16:creationId xmlns:a16="http://schemas.microsoft.com/office/drawing/2014/main" id="{B83B8C8D-583A-4742-A196-A73357FF551C}"/>
              </a:ext>
            </a:extLst>
          </xdr:cNvPr>
          <xdr:cNvCxnSpPr/>
        </xdr:nvCxnSpPr>
        <xdr:spPr>
          <a:xfrm flipV="1">
            <a:off x="2522083" y="2885094"/>
            <a:ext cx="1745117" cy="179644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Straight Connector 63">
            <a:extLst>
              <a:ext uri="{FF2B5EF4-FFF2-40B4-BE49-F238E27FC236}">
                <a16:creationId xmlns:a16="http://schemas.microsoft.com/office/drawing/2014/main" id="{E9E047C7-58E8-4A24-B63C-9DBEE77B4D9D}"/>
              </a:ext>
            </a:extLst>
          </xdr:cNvPr>
          <xdr:cNvCxnSpPr/>
        </xdr:nvCxnSpPr>
        <xdr:spPr>
          <a:xfrm flipH="1" flipV="1">
            <a:off x="2514600" y="4586430"/>
            <a:ext cx="328613" cy="32370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Straight Connector 66">
            <a:extLst>
              <a:ext uri="{FF2B5EF4-FFF2-40B4-BE49-F238E27FC236}">
                <a16:creationId xmlns:a16="http://schemas.microsoft.com/office/drawing/2014/main" id="{B8550916-B715-4B76-9029-097AE22224B7}"/>
              </a:ext>
            </a:extLst>
          </xdr:cNvPr>
          <xdr:cNvCxnSpPr/>
        </xdr:nvCxnSpPr>
        <xdr:spPr>
          <a:xfrm>
            <a:off x="2566987" y="4576762"/>
            <a:ext cx="4763" cy="1190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Straight Connector 69">
            <a:extLst>
              <a:ext uri="{FF2B5EF4-FFF2-40B4-BE49-F238E27FC236}">
                <a16:creationId xmlns:a16="http://schemas.microsoft.com/office/drawing/2014/main" id="{BC9DEB19-9CAD-45EE-BDB9-70C0DF394B08}"/>
              </a:ext>
            </a:extLst>
          </xdr:cNvPr>
          <xdr:cNvCxnSpPr/>
        </xdr:nvCxnSpPr>
        <xdr:spPr>
          <a:xfrm flipH="1" flipV="1">
            <a:off x="4162425" y="2886217"/>
            <a:ext cx="328613" cy="32370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0E9E3842-9FDF-49AB-8FCE-4FA6122D9661}"/>
              </a:ext>
            </a:extLst>
          </xdr:cNvPr>
          <xdr:cNvCxnSpPr/>
        </xdr:nvCxnSpPr>
        <xdr:spPr>
          <a:xfrm>
            <a:off x="4214812" y="2876549"/>
            <a:ext cx="4763" cy="1190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73" name="Group 72">
            <a:extLst>
              <a:ext uri="{FF2B5EF4-FFF2-40B4-BE49-F238E27FC236}">
                <a16:creationId xmlns:a16="http://schemas.microsoft.com/office/drawing/2014/main" id="{E30E3A20-5F39-4BD3-A8F5-06C030F93FEA}"/>
              </a:ext>
            </a:extLst>
          </xdr:cNvPr>
          <xdr:cNvGrpSpPr/>
        </xdr:nvGrpSpPr>
        <xdr:grpSpPr>
          <a:xfrm>
            <a:off x="7315200" y="3267075"/>
            <a:ext cx="810437" cy="196271"/>
            <a:chOff x="2133601" y="6894848"/>
            <a:chExt cx="810437" cy="196271"/>
          </a:xfrm>
        </xdr:grpSpPr>
        <xdr:cxnSp macro="">
          <xdr:nvCxnSpPr>
            <xdr:cNvPr id="74" name="Straight Connector 73">
              <a:extLst>
                <a:ext uri="{FF2B5EF4-FFF2-40B4-BE49-F238E27FC236}">
                  <a16:creationId xmlns:a16="http://schemas.microsoft.com/office/drawing/2014/main" id="{21A6F8C6-32F0-42A3-9719-5E18665AB2CF}"/>
                </a:ext>
              </a:extLst>
            </xdr:cNvPr>
            <xdr:cNvCxnSpPr/>
          </xdr:nvCxnSpPr>
          <xdr:spPr>
            <a:xfrm>
              <a:off x="2495550" y="6899624"/>
              <a:ext cx="124638" cy="176675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5" name="Straight Connector 74">
              <a:extLst>
                <a:ext uri="{FF2B5EF4-FFF2-40B4-BE49-F238E27FC236}">
                  <a16:creationId xmlns:a16="http://schemas.microsoft.com/office/drawing/2014/main" id="{C28358BE-42A0-4FD6-A041-3688C6F7EEA0}"/>
                </a:ext>
              </a:extLst>
            </xdr:cNvPr>
            <xdr:cNvCxnSpPr/>
          </xdr:nvCxnSpPr>
          <xdr:spPr>
            <a:xfrm flipH="1">
              <a:off x="2133601" y="6894848"/>
              <a:ext cx="171450" cy="191001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6" name="Straight Connector 75">
              <a:extLst>
                <a:ext uri="{FF2B5EF4-FFF2-40B4-BE49-F238E27FC236}">
                  <a16:creationId xmlns:a16="http://schemas.microsoft.com/office/drawing/2014/main" id="{85D0F0AC-9666-4EF1-8BC2-0C8CA8524B45}"/>
                </a:ext>
              </a:extLst>
            </xdr:cNvPr>
            <xdr:cNvCxnSpPr/>
          </xdr:nvCxnSpPr>
          <xdr:spPr>
            <a:xfrm flipH="1">
              <a:off x="2243138" y="6899623"/>
              <a:ext cx="171450" cy="191001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7" name="Straight Connector 76">
              <a:extLst>
                <a:ext uri="{FF2B5EF4-FFF2-40B4-BE49-F238E27FC236}">
                  <a16:creationId xmlns:a16="http://schemas.microsoft.com/office/drawing/2014/main" id="{B8FA36B8-A496-4FAE-9787-FEE0CA7F650C}"/>
                </a:ext>
              </a:extLst>
            </xdr:cNvPr>
            <xdr:cNvCxnSpPr/>
          </xdr:nvCxnSpPr>
          <xdr:spPr>
            <a:xfrm>
              <a:off x="2371725" y="6942600"/>
              <a:ext cx="104775" cy="148519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8" name="Straight Connector 77">
              <a:extLst>
                <a:ext uri="{FF2B5EF4-FFF2-40B4-BE49-F238E27FC236}">
                  <a16:creationId xmlns:a16="http://schemas.microsoft.com/office/drawing/2014/main" id="{8BCB6906-C84F-4947-B913-5E5BDA2F59D6}"/>
                </a:ext>
              </a:extLst>
            </xdr:cNvPr>
            <xdr:cNvCxnSpPr/>
          </xdr:nvCxnSpPr>
          <xdr:spPr>
            <a:xfrm>
              <a:off x="2295525" y="7019000"/>
              <a:ext cx="50529" cy="71625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9" name="Straight Connector 78">
              <a:extLst>
                <a:ext uri="{FF2B5EF4-FFF2-40B4-BE49-F238E27FC236}">
                  <a16:creationId xmlns:a16="http://schemas.microsoft.com/office/drawing/2014/main" id="{BF486F09-A0A0-4118-83E4-492DC9BDE3EA}"/>
                </a:ext>
              </a:extLst>
            </xdr:cNvPr>
            <xdr:cNvCxnSpPr/>
          </xdr:nvCxnSpPr>
          <xdr:spPr>
            <a:xfrm flipH="1">
              <a:off x="2538413" y="6894848"/>
              <a:ext cx="76201" cy="84891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0" name="Straight Connector 79">
              <a:extLst>
                <a:ext uri="{FF2B5EF4-FFF2-40B4-BE49-F238E27FC236}">
                  <a16:creationId xmlns:a16="http://schemas.microsoft.com/office/drawing/2014/main" id="{060B3077-F0F4-4564-A939-D7B22B816771}"/>
                </a:ext>
              </a:extLst>
            </xdr:cNvPr>
            <xdr:cNvCxnSpPr/>
          </xdr:nvCxnSpPr>
          <xdr:spPr>
            <a:xfrm flipH="1">
              <a:off x="2605088" y="6904398"/>
              <a:ext cx="128588" cy="143250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1" name="Straight Connector 80">
              <a:extLst>
                <a:ext uri="{FF2B5EF4-FFF2-40B4-BE49-F238E27FC236}">
                  <a16:creationId xmlns:a16="http://schemas.microsoft.com/office/drawing/2014/main" id="{13317CDD-D108-44DD-88E6-A6EC8CB0A6CE}"/>
                </a:ext>
              </a:extLst>
            </xdr:cNvPr>
            <xdr:cNvCxnSpPr/>
          </xdr:nvCxnSpPr>
          <xdr:spPr>
            <a:xfrm>
              <a:off x="2819400" y="6899624"/>
              <a:ext cx="124638" cy="176675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2" name="Straight Connector 81">
              <a:extLst>
                <a:ext uri="{FF2B5EF4-FFF2-40B4-BE49-F238E27FC236}">
                  <a16:creationId xmlns:a16="http://schemas.microsoft.com/office/drawing/2014/main" id="{D72D43B3-D4CB-48B1-9B22-2B752DDBB8A5}"/>
                </a:ext>
              </a:extLst>
            </xdr:cNvPr>
            <xdr:cNvCxnSpPr/>
          </xdr:nvCxnSpPr>
          <xdr:spPr>
            <a:xfrm>
              <a:off x="2709863" y="6923499"/>
              <a:ext cx="104775" cy="148519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" name="Straight Connector 82">
              <a:extLst>
                <a:ext uri="{FF2B5EF4-FFF2-40B4-BE49-F238E27FC236}">
                  <a16:creationId xmlns:a16="http://schemas.microsoft.com/office/drawing/2014/main" id="{30F6861F-64D6-4E87-A422-F880B6D6D65B}"/>
                </a:ext>
              </a:extLst>
            </xdr:cNvPr>
            <xdr:cNvCxnSpPr/>
          </xdr:nvCxnSpPr>
          <xdr:spPr>
            <a:xfrm>
              <a:off x="2657475" y="6995125"/>
              <a:ext cx="50529" cy="71625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4" name="Group 83">
            <a:extLst>
              <a:ext uri="{FF2B5EF4-FFF2-40B4-BE49-F238E27FC236}">
                <a16:creationId xmlns:a16="http://schemas.microsoft.com/office/drawing/2014/main" id="{C50E4823-242B-451E-82E6-581FD5B3BDF8}"/>
              </a:ext>
            </a:extLst>
          </xdr:cNvPr>
          <xdr:cNvGrpSpPr/>
        </xdr:nvGrpSpPr>
        <xdr:grpSpPr>
          <a:xfrm>
            <a:off x="1381125" y="5267325"/>
            <a:ext cx="810437" cy="196271"/>
            <a:chOff x="2133601" y="6894848"/>
            <a:chExt cx="810437" cy="196271"/>
          </a:xfrm>
        </xdr:grpSpPr>
        <xdr:cxnSp macro="">
          <xdr:nvCxnSpPr>
            <xdr:cNvPr id="85" name="Straight Connector 84">
              <a:extLst>
                <a:ext uri="{FF2B5EF4-FFF2-40B4-BE49-F238E27FC236}">
                  <a16:creationId xmlns:a16="http://schemas.microsoft.com/office/drawing/2014/main" id="{48EC5784-2C41-42F2-BD98-BCBB2E9B97B0}"/>
                </a:ext>
              </a:extLst>
            </xdr:cNvPr>
            <xdr:cNvCxnSpPr/>
          </xdr:nvCxnSpPr>
          <xdr:spPr>
            <a:xfrm>
              <a:off x="2495550" y="6899624"/>
              <a:ext cx="124638" cy="176675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6" name="Straight Connector 85">
              <a:extLst>
                <a:ext uri="{FF2B5EF4-FFF2-40B4-BE49-F238E27FC236}">
                  <a16:creationId xmlns:a16="http://schemas.microsoft.com/office/drawing/2014/main" id="{73074593-1606-4085-B3FB-C9E01FEE5200}"/>
                </a:ext>
              </a:extLst>
            </xdr:cNvPr>
            <xdr:cNvCxnSpPr/>
          </xdr:nvCxnSpPr>
          <xdr:spPr>
            <a:xfrm flipH="1">
              <a:off x="2133601" y="6894848"/>
              <a:ext cx="171450" cy="191001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7" name="Straight Connector 86">
              <a:extLst>
                <a:ext uri="{FF2B5EF4-FFF2-40B4-BE49-F238E27FC236}">
                  <a16:creationId xmlns:a16="http://schemas.microsoft.com/office/drawing/2014/main" id="{20E3EC0B-92CA-46FD-9414-8520B21B35F0}"/>
                </a:ext>
              </a:extLst>
            </xdr:cNvPr>
            <xdr:cNvCxnSpPr/>
          </xdr:nvCxnSpPr>
          <xdr:spPr>
            <a:xfrm flipH="1">
              <a:off x="2243138" y="6899623"/>
              <a:ext cx="171450" cy="191001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8" name="Straight Connector 87">
              <a:extLst>
                <a:ext uri="{FF2B5EF4-FFF2-40B4-BE49-F238E27FC236}">
                  <a16:creationId xmlns:a16="http://schemas.microsoft.com/office/drawing/2014/main" id="{548E4793-1C47-4A9B-8737-ED51C8634C7D}"/>
                </a:ext>
              </a:extLst>
            </xdr:cNvPr>
            <xdr:cNvCxnSpPr/>
          </xdr:nvCxnSpPr>
          <xdr:spPr>
            <a:xfrm>
              <a:off x="2371725" y="6942600"/>
              <a:ext cx="104775" cy="148519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9" name="Straight Connector 88">
              <a:extLst>
                <a:ext uri="{FF2B5EF4-FFF2-40B4-BE49-F238E27FC236}">
                  <a16:creationId xmlns:a16="http://schemas.microsoft.com/office/drawing/2014/main" id="{5CF6667B-37C2-4FF9-A4EB-194258C1443A}"/>
                </a:ext>
              </a:extLst>
            </xdr:cNvPr>
            <xdr:cNvCxnSpPr/>
          </xdr:nvCxnSpPr>
          <xdr:spPr>
            <a:xfrm>
              <a:off x="2295525" y="7019000"/>
              <a:ext cx="50529" cy="71625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0" name="Straight Connector 89">
              <a:extLst>
                <a:ext uri="{FF2B5EF4-FFF2-40B4-BE49-F238E27FC236}">
                  <a16:creationId xmlns:a16="http://schemas.microsoft.com/office/drawing/2014/main" id="{44C900E8-C882-4485-8533-367921389986}"/>
                </a:ext>
              </a:extLst>
            </xdr:cNvPr>
            <xdr:cNvCxnSpPr/>
          </xdr:nvCxnSpPr>
          <xdr:spPr>
            <a:xfrm flipH="1">
              <a:off x="2538413" y="6894848"/>
              <a:ext cx="76201" cy="84891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1" name="Straight Connector 90">
              <a:extLst>
                <a:ext uri="{FF2B5EF4-FFF2-40B4-BE49-F238E27FC236}">
                  <a16:creationId xmlns:a16="http://schemas.microsoft.com/office/drawing/2014/main" id="{72887D77-7245-4FEF-B67E-7D8585EAB406}"/>
                </a:ext>
              </a:extLst>
            </xdr:cNvPr>
            <xdr:cNvCxnSpPr/>
          </xdr:nvCxnSpPr>
          <xdr:spPr>
            <a:xfrm flipH="1">
              <a:off x="2605088" y="6904398"/>
              <a:ext cx="128588" cy="143250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2" name="Straight Connector 91">
              <a:extLst>
                <a:ext uri="{FF2B5EF4-FFF2-40B4-BE49-F238E27FC236}">
                  <a16:creationId xmlns:a16="http://schemas.microsoft.com/office/drawing/2014/main" id="{504BB79D-E665-4C32-A4F2-AD5418A68708}"/>
                </a:ext>
              </a:extLst>
            </xdr:cNvPr>
            <xdr:cNvCxnSpPr/>
          </xdr:nvCxnSpPr>
          <xdr:spPr>
            <a:xfrm>
              <a:off x="2819400" y="6899624"/>
              <a:ext cx="124638" cy="176675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3" name="Straight Connector 92">
              <a:extLst>
                <a:ext uri="{FF2B5EF4-FFF2-40B4-BE49-F238E27FC236}">
                  <a16:creationId xmlns:a16="http://schemas.microsoft.com/office/drawing/2014/main" id="{D797F207-7892-4B18-9431-48FD5663FB78}"/>
                </a:ext>
              </a:extLst>
            </xdr:cNvPr>
            <xdr:cNvCxnSpPr/>
          </xdr:nvCxnSpPr>
          <xdr:spPr>
            <a:xfrm>
              <a:off x="2709863" y="6923499"/>
              <a:ext cx="104775" cy="148519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4" name="Straight Connector 93">
              <a:extLst>
                <a:ext uri="{FF2B5EF4-FFF2-40B4-BE49-F238E27FC236}">
                  <a16:creationId xmlns:a16="http://schemas.microsoft.com/office/drawing/2014/main" id="{1A96D8B8-733B-4467-BB28-DEFD05646AB1}"/>
                </a:ext>
              </a:extLst>
            </xdr:cNvPr>
            <xdr:cNvCxnSpPr/>
          </xdr:nvCxnSpPr>
          <xdr:spPr>
            <a:xfrm>
              <a:off x="2657475" y="6995125"/>
              <a:ext cx="50529" cy="71625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5" name="Group 94">
            <a:extLst>
              <a:ext uri="{FF2B5EF4-FFF2-40B4-BE49-F238E27FC236}">
                <a16:creationId xmlns:a16="http://schemas.microsoft.com/office/drawing/2014/main" id="{483015A7-31BF-4696-B6D4-E3933E2625B5}"/>
              </a:ext>
            </a:extLst>
          </xdr:cNvPr>
          <xdr:cNvGrpSpPr/>
        </xdr:nvGrpSpPr>
        <xdr:grpSpPr>
          <a:xfrm>
            <a:off x="4848225" y="3267075"/>
            <a:ext cx="810437" cy="196271"/>
            <a:chOff x="2133601" y="6894848"/>
            <a:chExt cx="810437" cy="196271"/>
          </a:xfrm>
        </xdr:grpSpPr>
        <xdr:cxnSp macro="">
          <xdr:nvCxnSpPr>
            <xdr:cNvPr id="96" name="Straight Connector 95">
              <a:extLst>
                <a:ext uri="{FF2B5EF4-FFF2-40B4-BE49-F238E27FC236}">
                  <a16:creationId xmlns:a16="http://schemas.microsoft.com/office/drawing/2014/main" id="{0857C098-B789-4EF2-ABD8-0C08268797DC}"/>
                </a:ext>
              </a:extLst>
            </xdr:cNvPr>
            <xdr:cNvCxnSpPr/>
          </xdr:nvCxnSpPr>
          <xdr:spPr>
            <a:xfrm>
              <a:off x="2495550" y="6899624"/>
              <a:ext cx="124638" cy="176675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" name="Straight Connector 96">
              <a:extLst>
                <a:ext uri="{FF2B5EF4-FFF2-40B4-BE49-F238E27FC236}">
                  <a16:creationId xmlns:a16="http://schemas.microsoft.com/office/drawing/2014/main" id="{B511A45A-6F12-4A3E-86E0-FDB008AEA8FE}"/>
                </a:ext>
              </a:extLst>
            </xdr:cNvPr>
            <xdr:cNvCxnSpPr/>
          </xdr:nvCxnSpPr>
          <xdr:spPr>
            <a:xfrm flipH="1">
              <a:off x="2133601" y="6894848"/>
              <a:ext cx="171450" cy="191001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8" name="Straight Connector 97">
              <a:extLst>
                <a:ext uri="{FF2B5EF4-FFF2-40B4-BE49-F238E27FC236}">
                  <a16:creationId xmlns:a16="http://schemas.microsoft.com/office/drawing/2014/main" id="{C0082843-BC03-403D-A401-FAC379E51C0A}"/>
                </a:ext>
              </a:extLst>
            </xdr:cNvPr>
            <xdr:cNvCxnSpPr/>
          </xdr:nvCxnSpPr>
          <xdr:spPr>
            <a:xfrm flipH="1">
              <a:off x="2243138" y="6899623"/>
              <a:ext cx="171450" cy="191001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9" name="Straight Connector 98">
              <a:extLst>
                <a:ext uri="{FF2B5EF4-FFF2-40B4-BE49-F238E27FC236}">
                  <a16:creationId xmlns:a16="http://schemas.microsoft.com/office/drawing/2014/main" id="{36EE6E2A-3A31-4D30-8F8B-BB00ACBFCED1}"/>
                </a:ext>
              </a:extLst>
            </xdr:cNvPr>
            <xdr:cNvCxnSpPr/>
          </xdr:nvCxnSpPr>
          <xdr:spPr>
            <a:xfrm>
              <a:off x="2371725" y="6942600"/>
              <a:ext cx="104775" cy="148519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0" name="Straight Connector 99">
              <a:extLst>
                <a:ext uri="{FF2B5EF4-FFF2-40B4-BE49-F238E27FC236}">
                  <a16:creationId xmlns:a16="http://schemas.microsoft.com/office/drawing/2014/main" id="{5BEF5BC4-DA94-4CC9-99F3-968741A15D2D}"/>
                </a:ext>
              </a:extLst>
            </xdr:cNvPr>
            <xdr:cNvCxnSpPr/>
          </xdr:nvCxnSpPr>
          <xdr:spPr>
            <a:xfrm>
              <a:off x="2295525" y="7019000"/>
              <a:ext cx="50529" cy="71625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1" name="Straight Connector 100">
              <a:extLst>
                <a:ext uri="{FF2B5EF4-FFF2-40B4-BE49-F238E27FC236}">
                  <a16:creationId xmlns:a16="http://schemas.microsoft.com/office/drawing/2014/main" id="{5951982D-5822-4A2A-BCDE-2D5084D0886E}"/>
                </a:ext>
              </a:extLst>
            </xdr:cNvPr>
            <xdr:cNvCxnSpPr/>
          </xdr:nvCxnSpPr>
          <xdr:spPr>
            <a:xfrm flipH="1">
              <a:off x="2538413" y="6894848"/>
              <a:ext cx="76201" cy="84891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2" name="Straight Connector 101">
              <a:extLst>
                <a:ext uri="{FF2B5EF4-FFF2-40B4-BE49-F238E27FC236}">
                  <a16:creationId xmlns:a16="http://schemas.microsoft.com/office/drawing/2014/main" id="{1FAA9E0A-71C8-467F-818A-8FEC30D46114}"/>
                </a:ext>
              </a:extLst>
            </xdr:cNvPr>
            <xdr:cNvCxnSpPr/>
          </xdr:nvCxnSpPr>
          <xdr:spPr>
            <a:xfrm flipH="1">
              <a:off x="2605088" y="6904398"/>
              <a:ext cx="128588" cy="143250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3" name="Straight Connector 102">
              <a:extLst>
                <a:ext uri="{FF2B5EF4-FFF2-40B4-BE49-F238E27FC236}">
                  <a16:creationId xmlns:a16="http://schemas.microsoft.com/office/drawing/2014/main" id="{5A49BE98-4D45-4B74-94B1-01023E1A8353}"/>
                </a:ext>
              </a:extLst>
            </xdr:cNvPr>
            <xdr:cNvCxnSpPr/>
          </xdr:nvCxnSpPr>
          <xdr:spPr>
            <a:xfrm>
              <a:off x="2819400" y="6899624"/>
              <a:ext cx="124638" cy="176675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4" name="Straight Connector 103">
              <a:extLst>
                <a:ext uri="{FF2B5EF4-FFF2-40B4-BE49-F238E27FC236}">
                  <a16:creationId xmlns:a16="http://schemas.microsoft.com/office/drawing/2014/main" id="{01FAF7F3-4893-4EE2-98F8-B4DB9A3FCD74}"/>
                </a:ext>
              </a:extLst>
            </xdr:cNvPr>
            <xdr:cNvCxnSpPr/>
          </xdr:nvCxnSpPr>
          <xdr:spPr>
            <a:xfrm>
              <a:off x="2709863" y="6923499"/>
              <a:ext cx="104775" cy="148519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5" name="Straight Connector 104">
              <a:extLst>
                <a:ext uri="{FF2B5EF4-FFF2-40B4-BE49-F238E27FC236}">
                  <a16:creationId xmlns:a16="http://schemas.microsoft.com/office/drawing/2014/main" id="{2A8391A7-56F2-4079-9F26-9B2D5751CC70}"/>
                </a:ext>
              </a:extLst>
            </xdr:cNvPr>
            <xdr:cNvCxnSpPr/>
          </xdr:nvCxnSpPr>
          <xdr:spPr>
            <a:xfrm>
              <a:off x="2657475" y="6995125"/>
              <a:ext cx="50529" cy="71625"/>
            </a:xfrm>
            <a:prstGeom prst="line">
              <a:avLst/>
            </a:prstGeom>
            <a:ln w="12700">
              <a:solidFill>
                <a:schemeClr val="accent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06" name="Arc 105">
            <a:extLst>
              <a:ext uri="{FF2B5EF4-FFF2-40B4-BE49-F238E27FC236}">
                <a16:creationId xmlns:a16="http://schemas.microsoft.com/office/drawing/2014/main" id="{EDA34620-D6EB-4FB9-BF72-60EAEBF1D1FF}"/>
              </a:ext>
            </a:extLst>
          </xdr:cNvPr>
          <xdr:cNvSpPr/>
        </xdr:nvSpPr>
        <xdr:spPr>
          <a:xfrm rot="6216489">
            <a:off x="4234336" y="2986561"/>
            <a:ext cx="444062" cy="444062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7" name="Arc 106">
            <a:extLst>
              <a:ext uri="{FF2B5EF4-FFF2-40B4-BE49-F238E27FC236}">
                <a16:creationId xmlns:a16="http://schemas.microsoft.com/office/drawing/2014/main" id="{45086988-43D4-4F77-BDD0-F225C5EE0113}"/>
              </a:ext>
            </a:extLst>
          </xdr:cNvPr>
          <xdr:cNvSpPr/>
        </xdr:nvSpPr>
        <xdr:spPr>
          <a:xfrm rot="12226333">
            <a:off x="6724650" y="3209926"/>
            <a:ext cx="190500" cy="190500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22225">
          <a:solidFill>
            <a:schemeClr val="accent2">
              <a:lumMod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FCEB5-6501-4969-9A0C-DA3954D3BE27}">
  <sheetPr>
    <tabColor rgb="FF00B050"/>
  </sheetPr>
  <dimension ref="B1:BB42"/>
  <sheetViews>
    <sheetView showGridLines="0" tabSelected="1" zoomScaleNormal="100" workbookViewId="0">
      <selection activeCell="BE9" sqref="BE9"/>
    </sheetView>
  </sheetViews>
  <sheetFormatPr defaultRowHeight="11.25"/>
  <cols>
    <col min="1" max="892" width="2.83203125" style="10" customWidth="1"/>
    <col min="893" max="16384" width="9.33203125" style="10"/>
  </cols>
  <sheetData>
    <row r="1" spans="2:54" ht="12" thickBot="1"/>
    <row r="2" spans="2:54" ht="52.5" customHeight="1">
      <c r="B2" s="26" t="s">
        <v>36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8"/>
    </row>
    <row r="3" spans="2:54">
      <c r="B3" s="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 t="s">
        <v>27</v>
      </c>
      <c r="U3" s="7"/>
      <c r="V3" s="7"/>
      <c r="W3" s="7"/>
      <c r="X3" s="7"/>
      <c r="Y3" s="7"/>
      <c r="Z3" s="9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2"/>
    </row>
    <row r="4" spans="2:54">
      <c r="B4" s="3"/>
      <c r="C4" s="29" t="s">
        <v>0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2" t="s">
        <v>1</v>
      </c>
      <c r="R4" s="32"/>
      <c r="S4" s="32"/>
      <c r="T4" s="32"/>
      <c r="U4" s="32"/>
      <c r="V4" s="32"/>
      <c r="W4" s="32" t="s">
        <v>2</v>
      </c>
      <c r="X4" s="32"/>
      <c r="Y4" s="32"/>
      <c r="Z4" s="32"/>
      <c r="AA4" s="32"/>
      <c r="AB4" s="32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4"/>
    </row>
    <row r="5" spans="2:54">
      <c r="B5" s="3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4"/>
    </row>
    <row r="6" spans="2:54" ht="12" thickBot="1">
      <c r="B6" s="3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9"/>
      <c r="AD6" s="11" t="s">
        <v>17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4"/>
    </row>
    <row r="7" spans="2:54" ht="12" thickTop="1">
      <c r="B7" s="3"/>
      <c r="C7" s="17" t="s">
        <v>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34">
        <v>17</v>
      </c>
      <c r="R7" s="35"/>
      <c r="S7" s="35"/>
      <c r="T7" s="35"/>
      <c r="U7" s="35"/>
      <c r="V7" s="36"/>
      <c r="W7" s="35" t="s">
        <v>4</v>
      </c>
      <c r="X7" s="35"/>
      <c r="Y7" s="35"/>
      <c r="Z7" s="35"/>
      <c r="AA7" s="35"/>
      <c r="AB7" s="36"/>
      <c r="AC7" s="9"/>
      <c r="AD7" s="11" t="s">
        <v>18</v>
      </c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4"/>
    </row>
    <row r="8" spans="2:54">
      <c r="B8" s="3"/>
      <c r="C8" s="5" t="s">
        <v>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6"/>
      <c r="Q8" s="22">
        <v>18</v>
      </c>
      <c r="R8" s="23"/>
      <c r="S8" s="23"/>
      <c r="T8" s="23"/>
      <c r="U8" s="23"/>
      <c r="V8" s="24"/>
      <c r="W8" s="23" t="s">
        <v>6</v>
      </c>
      <c r="X8" s="23"/>
      <c r="Y8" s="23"/>
      <c r="Z8" s="23"/>
      <c r="AA8" s="23"/>
      <c r="AB8" s="24"/>
      <c r="AC8" s="9"/>
      <c r="AD8" s="9" t="s">
        <v>16</v>
      </c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4"/>
    </row>
    <row r="9" spans="2:54">
      <c r="B9" s="3"/>
      <c r="C9" s="5" t="s">
        <v>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6"/>
      <c r="Q9" s="22">
        <v>20</v>
      </c>
      <c r="R9" s="23"/>
      <c r="S9" s="23"/>
      <c r="T9" s="23"/>
      <c r="U9" s="23"/>
      <c r="V9" s="24"/>
      <c r="W9" s="23" t="s">
        <v>8</v>
      </c>
      <c r="X9" s="23"/>
      <c r="Y9" s="23"/>
      <c r="Z9" s="23"/>
      <c r="AA9" s="23"/>
      <c r="AB9" s="24"/>
      <c r="AC9" s="9"/>
      <c r="AD9" s="9" t="s">
        <v>15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4"/>
    </row>
    <row r="10" spans="2:54">
      <c r="B10" s="3"/>
      <c r="C10" s="5" t="s">
        <v>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6"/>
      <c r="Q10" s="22">
        <v>19</v>
      </c>
      <c r="R10" s="23"/>
      <c r="S10" s="23"/>
      <c r="T10" s="23"/>
      <c r="U10" s="23"/>
      <c r="V10" s="24"/>
      <c r="W10" s="23" t="s">
        <v>10</v>
      </c>
      <c r="X10" s="23"/>
      <c r="Y10" s="23"/>
      <c r="Z10" s="23"/>
      <c r="AA10" s="23"/>
      <c r="AB10" s="2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4"/>
    </row>
    <row r="11" spans="2:54">
      <c r="B11" s="3"/>
      <c r="C11" s="5" t="s">
        <v>11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6"/>
      <c r="Q11" s="22">
        <v>18</v>
      </c>
      <c r="R11" s="23"/>
      <c r="S11" s="23"/>
      <c r="T11" s="23"/>
      <c r="U11" s="23"/>
      <c r="V11" s="24"/>
      <c r="W11" s="23" t="s">
        <v>12</v>
      </c>
      <c r="X11" s="23"/>
      <c r="Y11" s="23"/>
      <c r="Z11" s="23"/>
      <c r="AA11" s="23"/>
      <c r="AB11" s="2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4"/>
    </row>
    <row r="12" spans="2:54">
      <c r="B12" s="3"/>
      <c r="C12" s="5" t="s">
        <v>13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6"/>
      <c r="Q12" s="22">
        <v>21</v>
      </c>
      <c r="R12" s="23"/>
      <c r="S12" s="23"/>
      <c r="T12" s="23"/>
      <c r="U12" s="23"/>
      <c r="V12" s="24"/>
      <c r="W12" s="23" t="s">
        <v>14</v>
      </c>
      <c r="X12" s="23"/>
      <c r="Y12" s="23"/>
      <c r="Z12" s="23"/>
      <c r="AA12" s="23"/>
      <c r="AB12" s="2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4"/>
    </row>
    <row r="13" spans="2:54">
      <c r="B13" s="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4"/>
    </row>
    <row r="14" spans="2:54">
      <c r="B14" s="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4"/>
    </row>
    <row r="15" spans="2:54">
      <c r="B15" s="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4"/>
    </row>
    <row r="16" spans="2:54">
      <c r="B16" s="3"/>
      <c r="C16" s="9"/>
      <c r="D16" s="9"/>
      <c r="E16" s="9"/>
      <c r="F16" s="9"/>
      <c r="G16" s="9"/>
      <c r="H16" s="9"/>
      <c r="I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4"/>
    </row>
    <row r="17" spans="2:54">
      <c r="B17" s="3"/>
      <c r="C17" s="9"/>
      <c r="D17" s="9"/>
      <c r="E17" s="9"/>
      <c r="F17" s="9"/>
      <c r="G17" s="9"/>
      <c r="H17" s="9"/>
      <c r="I17" s="9"/>
      <c r="O17" s="9"/>
      <c r="P17" s="9"/>
      <c r="Q17" s="9"/>
      <c r="R17" s="9"/>
      <c r="S17" s="9"/>
      <c r="T17" s="9"/>
      <c r="U17" s="9"/>
      <c r="V17" s="9"/>
      <c r="W17" s="25">
        <f>M25/TAN(T33*PI()/180)</f>
        <v>5.4024242657870403</v>
      </c>
      <c r="X17" s="25"/>
      <c r="Y17" s="9" t="s">
        <v>19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25">
        <f>T23*SIN((T33-W31)*PI()/180)/SIN(W31*PI()/180)</f>
        <v>4.9898805796262256</v>
      </c>
      <c r="AK17" s="25"/>
      <c r="AL17" s="9" t="s">
        <v>19</v>
      </c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4"/>
    </row>
    <row r="18" spans="2:54">
      <c r="B18" s="3"/>
      <c r="C18" s="9"/>
      <c r="D18" s="9"/>
      <c r="E18" s="9"/>
      <c r="F18" s="9"/>
      <c r="G18" s="9"/>
      <c r="H18" s="9"/>
      <c r="I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4"/>
    </row>
    <row r="19" spans="2:54">
      <c r="B19" s="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 t="s">
        <v>39</v>
      </c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 t="s">
        <v>40</v>
      </c>
      <c r="AT19" s="9"/>
      <c r="AU19" s="9"/>
      <c r="AV19" s="9"/>
      <c r="AW19" s="9"/>
      <c r="AX19" s="9"/>
      <c r="AY19" s="9"/>
      <c r="AZ19" s="9"/>
      <c r="BA19" s="9"/>
      <c r="BB19" s="4"/>
    </row>
    <row r="20" spans="2:54">
      <c r="B20" s="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25">
        <f>+W31</f>
        <v>30</v>
      </c>
      <c r="AN20" s="25"/>
      <c r="AO20" s="12" t="s">
        <v>20</v>
      </c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4"/>
    </row>
    <row r="21" spans="2:54">
      <c r="B21" s="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25">
        <f>(180-(T33-W31)-AM20)</f>
        <v>132</v>
      </c>
      <c r="AC21" s="25"/>
      <c r="AD21" s="12" t="s">
        <v>20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4"/>
    </row>
    <row r="22" spans="2:54">
      <c r="B22" s="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4"/>
    </row>
    <row r="23" spans="2:54">
      <c r="B23" s="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25">
        <f>M25/SIN(T33*PI()/180)</f>
        <v>8.0737963776382582</v>
      </c>
      <c r="U23" s="25"/>
      <c r="V23" s="9" t="s">
        <v>19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4"/>
    </row>
    <row r="24" spans="2:54">
      <c r="B24" s="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4"/>
    </row>
    <row r="25" spans="2:54">
      <c r="B25" s="3"/>
      <c r="C25" s="9"/>
      <c r="D25" s="9"/>
      <c r="E25" s="9"/>
      <c r="F25" s="9"/>
      <c r="G25" s="9"/>
      <c r="H25" s="9"/>
      <c r="I25" s="9"/>
      <c r="J25" s="9"/>
      <c r="K25" s="9"/>
      <c r="L25" s="9"/>
      <c r="M25" s="37">
        <v>6</v>
      </c>
      <c r="N25" s="37"/>
      <c r="O25" s="10" t="s">
        <v>19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4"/>
    </row>
    <row r="26" spans="2:54">
      <c r="B26" s="3"/>
      <c r="C26" s="9"/>
      <c r="D26" s="9"/>
      <c r="E26" s="11" t="s">
        <v>23</v>
      </c>
      <c r="F26" s="37">
        <v>30</v>
      </c>
      <c r="G26" s="37"/>
      <c r="H26" s="9" t="s">
        <v>24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4"/>
    </row>
    <row r="27" spans="2:54">
      <c r="B27" s="3"/>
      <c r="C27" s="9"/>
      <c r="D27" s="9"/>
      <c r="E27" s="11" t="s">
        <v>22</v>
      </c>
      <c r="F27" s="37">
        <v>18</v>
      </c>
      <c r="G27" s="37"/>
      <c r="H27" s="12" t="s">
        <v>20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4"/>
    </row>
    <row r="28" spans="2:54">
      <c r="B28" s="3"/>
      <c r="C28" s="9"/>
      <c r="D28" s="9"/>
      <c r="E28" s="9" t="s">
        <v>21</v>
      </c>
      <c r="F28" s="37">
        <v>20</v>
      </c>
      <c r="G28" s="37"/>
      <c r="H28" s="9" t="s">
        <v>25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25">
        <f>+T33-W31</f>
        <v>18</v>
      </c>
      <c r="W28" s="25"/>
      <c r="X28" s="12" t="s">
        <v>20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4"/>
    </row>
    <row r="29" spans="2:54">
      <c r="B29" s="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4"/>
    </row>
    <row r="30" spans="2:54">
      <c r="B30" s="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4"/>
    </row>
    <row r="31" spans="2:54">
      <c r="B31" s="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 t="s">
        <v>38</v>
      </c>
      <c r="S31" s="9"/>
      <c r="T31" s="9"/>
      <c r="U31" s="9"/>
      <c r="V31" s="11" t="s">
        <v>30</v>
      </c>
      <c r="W31" s="37">
        <v>30</v>
      </c>
      <c r="X31" s="37"/>
      <c r="Y31" s="12" t="s">
        <v>20</v>
      </c>
      <c r="Z31" s="9"/>
      <c r="AA31" s="9"/>
      <c r="AB31" s="9"/>
      <c r="AC31" s="9"/>
      <c r="AD31" s="9"/>
      <c r="AE31" s="9"/>
      <c r="AF31" s="9"/>
      <c r="AG31" s="9"/>
      <c r="AH31" s="25">
        <f>T23*SIN((180-W31-(T33-W31))*PI()/180)/SIN(W31*PI()/180)</f>
        <v>12.000000000000004</v>
      </c>
      <c r="AI31" s="25"/>
      <c r="AJ31" s="9" t="s">
        <v>19</v>
      </c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4"/>
    </row>
    <row r="32" spans="2:54">
      <c r="B32" s="3"/>
      <c r="C32" s="9"/>
      <c r="D32" s="9"/>
      <c r="E32" s="9"/>
      <c r="F32" s="9"/>
      <c r="G32" s="9"/>
      <c r="H32" s="9"/>
      <c r="I32" s="9"/>
      <c r="J32" s="9"/>
      <c r="K32" s="9"/>
      <c r="L32" s="9"/>
      <c r="M32" s="37">
        <v>1</v>
      </c>
      <c r="N32" s="37"/>
      <c r="O32" s="9" t="s">
        <v>19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4"/>
    </row>
    <row r="33" spans="2:54" ht="11.25" customHeight="1">
      <c r="B33" s="3"/>
      <c r="C33" s="9"/>
      <c r="D33" s="9"/>
      <c r="E33" s="9"/>
      <c r="F33" s="9"/>
      <c r="G33" s="9"/>
      <c r="J33" s="9"/>
      <c r="K33" s="9"/>
      <c r="L33" s="9"/>
      <c r="M33" s="9"/>
      <c r="N33" s="9"/>
      <c r="O33" s="9"/>
      <c r="P33" s="9"/>
      <c r="Q33" s="9"/>
      <c r="R33" s="9"/>
      <c r="S33" s="21" t="s">
        <v>37</v>
      </c>
      <c r="T33" s="37">
        <v>48</v>
      </c>
      <c r="U33" s="37"/>
      <c r="V33" s="12" t="s">
        <v>20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4"/>
    </row>
    <row r="34" spans="2:54"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4"/>
    </row>
    <row r="35" spans="2:54">
      <c r="B35" s="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4"/>
    </row>
    <row r="36" spans="2:54">
      <c r="B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4"/>
    </row>
    <row r="37" spans="2:54">
      <c r="B37" s="3"/>
      <c r="C37" s="9" t="s">
        <v>41</v>
      </c>
      <c r="D37" s="9"/>
      <c r="E37" s="9"/>
      <c r="F37" s="9"/>
      <c r="G37" s="25">
        <f>+AJ17</f>
        <v>4.9898805796262256</v>
      </c>
      <c r="H37" s="25"/>
      <c r="I37" s="20" t="s">
        <v>29</v>
      </c>
      <c r="J37" s="25">
        <f>+M25</f>
        <v>6</v>
      </c>
      <c r="K37" s="25"/>
      <c r="L37" s="20" t="s">
        <v>35</v>
      </c>
      <c r="M37" s="9">
        <v>2</v>
      </c>
      <c r="N37" s="20" t="s">
        <v>26</v>
      </c>
      <c r="O37" s="25">
        <f>+G37*J37/M37</f>
        <v>14.969641738878677</v>
      </c>
      <c r="P37" s="25"/>
      <c r="Q37" s="20" t="s">
        <v>42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4"/>
    </row>
    <row r="38" spans="2:54">
      <c r="B38" s="3"/>
      <c r="C38" s="9" t="s">
        <v>43</v>
      </c>
      <c r="D38" s="9"/>
      <c r="E38" s="9"/>
      <c r="F38" s="9"/>
      <c r="G38" s="9"/>
      <c r="H38" s="9"/>
      <c r="I38" s="25">
        <f>+F26</f>
        <v>30</v>
      </c>
      <c r="J38" s="25"/>
      <c r="K38" s="20" t="s">
        <v>29</v>
      </c>
      <c r="L38" s="25">
        <f>+O37</f>
        <v>14.969641738878677</v>
      </c>
      <c r="M38" s="25"/>
      <c r="N38" s="20" t="s">
        <v>26</v>
      </c>
      <c r="O38" s="25">
        <f>+I38*L38</f>
        <v>449.08925216636032</v>
      </c>
      <c r="P38" s="25"/>
      <c r="Q38" s="9" t="s">
        <v>34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4"/>
    </row>
    <row r="39" spans="2:54">
      <c r="B39" s="3"/>
      <c r="C39" s="9" t="s">
        <v>44</v>
      </c>
      <c r="D39" s="9"/>
      <c r="E39" s="9"/>
      <c r="F39" s="9"/>
      <c r="G39" s="9"/>
      <c r="H39" s="9"/>
      <c r="I39" s="9"/>
      <c r="J39" s="9"/>
      <c r="K39" s="9"/>
      <c r="L39" s="9"/>
      <c r="M39" s="25">
        <f>+AH31</f>
        <v>12.000000000000004</v>
      </c>
      <c r="N39" s="25"/>
      <c r="O39" s="9" t="s">
        <v>29</v>
      </c>
      <c r="P39" s="25">
        <f>+F28</f>
        <v>20</v>
      </c>
      <c r="Q39" s="25"/>
      <c r="R39" s="9" t="s">
        <v>28</v>
      </c>
      <c r="S39" s="25">
        <f>+O38</f>
        <v>449.08925216636032</v>
      </c>
      <c r="T39" s="25"/>
      <c r="U39" s="9" t="s">
        <v>32</v>
      </c>
      <c r="V39" s="9"/>
      <c r="W39" s="25">
        <f>+W31</f>
        <v>30</v>
      </c>
      <c r="X39" s="25"/>
      <c r="Y39" s="9" t="s">
        <v>33</v>
      </c>
      <c r="Z39" s="9"/>
      <c r="AA39" s="9"/>
      <c r="AB39" s="25">
        <f>+F27</f>
        <v>18</v>
      </c>
      <c r="AC39" s="25"/>
      <c r="AD39" s="9" t="s">
        <v>31</v>
      </c>
      <c r="AE39" s="25">
        <f>+M39*P39+S39*COS(W39*PI()/180)*TAN(AB39*PI()/180)</f>
        <v>366.36864584835882</v>
      </c>
      <c r="AF39" s="25"/>
      <c r="AG39" s="9" t="s">
        <v>34</v>
      </c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4"/>
    </row>
    <row r="40" spans="2:54">
      <c r="B40" s="3"/>
      <c r="C40" s="9" t="s">
        <v>45</v>
      </c>
      <c r="D40" s="9"/>
      <c r="E40" s="9"/>
      <c r="F40" s="9"/>
      <c r="G40" s="9"/>
      <c r="H40" s="25">
        <f>+O38</f>
        <v>449.08925216636032</v>
      </c>
      <c r="I40" s="25"/>
      <c r="J40" s="9" t="s">
        <v>46</v>
      </c>
      <c r="K40" s="9"/>
      <c r="L40" s="25">
        <f>+W31</f>
        <v>30</v>
      </c>
      <c r="M40" s="25"/>
      <c r="N40" s="20" t="s">
        <v>31</v>
      </c>
      <c r="O40" s="25">
        <f>+H40*SIN(L40*PI()/180)</f>
        <v>224.54462608318013</v>
      </c>
      <c r="P40" s="25"/>
      <c r="Q40" s="20" t="s">
        <v>34</v>
      </c>
      <c r="R40" s="9"/>
      <c r="S40" s="20"/>
      <c r="T40" s="20"/>
      <c r="U40" s="9"/>
      <c r="V40" s="9"/>
      <c r="W40" s="20"/>
      <c r="X40" s="20"/>
      <c r="Y40" s="9"/>
      <c r="Z40" s="9"/>
      <c r="AA40" s="9"/>
      <c r="AB40" s="20"/>
      <c r="AC40" s="20"/>
      <c r="AD40" s="9"/>
      <c r="AE40" s="20"/>
      <c r="AF40" s="20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4"/>
    </row>
    <row r="41" spans="2:54">
      <c r="B41" s="3"/>
      <c r="C41" s="9" t="s">
        <v>47</v>
      </c>
      <c r="D41" s="9"/>
      <c r="E41" s="9"/>
      <c r="F41" s="9"/>
      <c r="G41" s="25">
        <f>+AE39</f>
        <v>366.36864584835882</v>
      </c>
      <c r="H41" s="25"/>
      <c r="I41" s="9" t="s">
        <v>35</v>
      </c>
      <c r="J41" s="25">
        <f>+O40</f>
        <v>224.54462608318013</v>
      </c>
      <c r="K41" s="25"/>
      <c r="L41" s="9" t="s">
        <v>26</v>
      </c>
      <c r="M41" s="25">
        <f>+G41/J41</f>
        <v>1.6316072766428242</v>
      </c>
      <c r="N41" s="25"/>
      <c r="O41" s="9" t="str">
        <f>IF(L41&gt;P41,"&gt;","&lt;")</f>
        <v>&gt;</v>
      </c>
      <c r="P41" s="37">
        <v>1.5</v>
      </c>
      <c r="Q41" s="37"/>
      <c r="R41" s="9"/>
      <c r="S41" s="8" t="str">
        <f>IF(M41&gt;P41,"güvenli.","güvenli değil.")</f>
        <v>güvenli.</v>
      </c>
      <c r="T41" s="20"/>
      <c r="U41" s="9"/>
      <c r="V41" s="9"/>
      <c r="W41" s="20"/>
      <c r="X41" s="20"/>
      <c r="Y41" s="9"/>
      <c r="Z41" s="9"/>
      <c r="AA41" s="9"/>
      <c r="AB41" s="20"/>
      <c r="AC41" s="20"/>
      <c r="AD41" s="9"/>
      <c r="AE41" s="20"/>
      <c r="AF41" s="20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4"/>
    </row>
    <row r="42" spans="2:54" ht="12" thickBot="1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5"/>
    </row>
  </sheetData>
  <sheetProtection algorithmName="SHA-512" hashValue="04sUMMivZhFfV1M3usMUiUbz/f1bro1okUYl6M/K6AlHEJDr2N0QaJdThqc4JnxtjHAh6X8aPRxW7SdbMvnlmg==" saltValue="xe0J/CCL3WTeeuiGfQKFRQ==" spinCount="100000" sheet="1" objects="1" scenarios="1"/>
  <mergeCells count="49">
    <mergeCell ref="B2:BB2"/>
    <mergeCell ref="C4:P6"/>
    <mergeCell ref="Q4:V6"/>
    <mergeCell ref="W4:AB6"/>
    <mergeCell ref="Q7:V7"/>
    <mergeCell ref="W7:AB7"/>
    <mergeCell ref="Q8:V8"/>
    <mergeCell ref="W8:AB8"/>
    <mergeCell ref="Q9:V9"/>
    <mergeCell ref="W9:AB9"/>
    <mergeCell ref="Q10:V10"/>
    <mergeCell ref="W10:AB10"/>
    <mergeCell ref="Q11:V11"/>
    <mergeCell ref="W11:AB11"/>
    <mergeCell ref="Q12:V12"/>
    <mergeCell ref="W12:AB12"/>
    <mergeCell ref="F26:G26"/>
    <mergeCell ref="AJ17:AK17"/>
    <mergeCell ref="W17:X17"/>
    <mergeCell ref="AH31:AI31"/>
    <mergeCell ref="T23:U23"/>
    <mergeCell ref="AB21:AC21"/>
    <mergeCell ref="V28:W28"/>
    <mergeCell ref="W31:X31"/>
    <mergeCell ref="AM20:AN20"/>
    <mergeCell ref="G37:H37"/>
    <mergeCell ref="J37:K37"/>
    <mergeCell ref="I38:J38"/>
    <mergeCell ref="L38:M38"/>
    <mergeCell ref="O38:P38"/>
    <mergeCell ref="M25:N25"/>
    <mergeCell ref="T33:U33"/>
    <mergeCell ref="M32:N32"/>
    <mergeCell ref="O37:P37"/>
    <mergeCell ref="F27:G27"/>
    <mergeCell ref="F28:G28"/>
    <mergeCell ref="W39:X39"/>
    <mergeCell ref="AB39:AC39"/>
    <mergeCell ref="AE39:AF39"/>
    <mergeCell ref="H40:I40"/>
    <mergeCell ref="L40:M40"/>
    <mergeCell ref="O40:P40"/>
    <mergeCell ref="M39:N39"/>
    <mergeCell ref="P39:Q39"/>
    <mergeCell ref="G41:H41"/>
    <mergeCell ref="J41:K41"/>
    <mergeCell ref="M41:N41"/>
    <mergeCell ref="P41:Q41"/>
    <mergeCell ref="S39:T39"/>
  </mergeCells>
  <conditionalFormatting sqref="V28:W2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yol_yarmas_sev_kayma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2019-11-03T13:53:06Z</dcterms:created>
  <dcterms:modified xsi:type="dcterms:W3CDTF">2019-11-04T19:48:57Z</dcterms:modified>
</cp:coreProperties>
</file>